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<sst xmlns="http://schemas.openxmlformats.org/spreadsheetml/2006/main" count="1726" uniqueCount="1571">
  <si>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</si>
  <si>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</si>
  <si>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</si>
  <si>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</si>
  <si>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</si>
  <si>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</si>
  <si>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</si>
  <si>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</si>
  <si>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</si>
  <si>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</si>
  <si>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</si>
  <si>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</si>
  <si>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</si>
  <si>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</si>
  <si>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</si>
  <si>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</si>
  <si>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</si>
  <si>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</si>
  <si>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</si>
  <si>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</si>
  <si>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</si>
  <si>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</si>
  <si>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</si>
  <si>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</si>
  <si>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</si>
  <si>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</si>
  <si>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</si>
  <si>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</si>
  <si>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</si>
  <si>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</si>
  <si>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</si>
  <si>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</si>
  <si>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</si>
  <si>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</si>
  <si>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</si>
  <si>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</si>
  <si>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</si>
  <si>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</si>
  <si>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</si>
  <si>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</si>
  <si>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</si>
  <si>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</si>
  <si>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</si>
  <si>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</si>
  <si>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</si>
  <si>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</si>
  <si>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</si>
  <si>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</si>
  <si>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</si>
  <si>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</si>
  <si>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</si>
  <si>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</si>
  <si>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</si>
  <si>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</si>
  <si>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</si>
  <si>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</si>
  <si>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</si>
  <si>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</si>
  <si>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</si>
  <si>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</si>
  <si>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</si>
  <si>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</si>
  <si>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</si>
  <si>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</si>
  <si>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</si>
  <si>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</si>
  <si>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</si>
  <si>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</si>
  <si>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</si>
  <si>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</si>
  <si>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</si>
  <si>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</si>
  <si>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</si>
  <si>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</si>
  <si>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</si>
  <si>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</si>
  <si>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</si>
  <si>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</si>
  <si>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</si>
  <si>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</si>
  <si>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</si>
  <si>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</si>
  <si>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</si>
  <si>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</si>
  <si>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</si>
  <si>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</si>
  <si>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</si>
  <si>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</si>
  <si>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</si>
  <si>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</si>
  <si>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</si>
  <si>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</si>
  <si>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</si>
  <si>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</si>
  <si>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</si>
  <si>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</si>
  <si>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</si>
  <si>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</si>
  <si>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</si>
  <si>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</si>
  <si>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</si>
  <si>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</si>
  <si>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</si>
  <si>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</si>
  <si>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</si>
  <si>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</si>
  <si>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</si>
  <si>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</si>
  <si>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</si>
  <si>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</si>
  <si>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</si>
  <si>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</si>
  <si>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</si>
  <si>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</si>
  <si>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</si>
  <si>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</si>
  <si>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</si>
  <si>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</si>
  <si>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</si>
  <si>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</si>
  <si>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</si>
  <si>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</si>
  <si>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</si>
  <si>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</si>
  <si>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</si>
  <si>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</si>
  <si>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</si>
  <si>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</si>
  <si>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</si>
  <si>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</si>
  <si>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</si>
  <si>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</si>
  <si>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</si>
  <si>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</si>
  <si>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</si>
  <si>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</si>
  <si>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</si>
  <si>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</si>
  <si>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</si>
  <si>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</si>
  <si>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</si>
  <si>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</si>
  <si>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</si>
  <si>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</si>
  <si>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</si>
  <si>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</si>
  <si>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</si>
  <si>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</si>
  <si>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</si>
  <si>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</si>
  <si>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</si>
  <si>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</si>
  <si>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</si>
  <si>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</si>
  <si>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</si>
  <si>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</si>
  <si>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</si>
  <si>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</si>
  <si>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</si>
  <si>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</si>
  <si>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</si>
  <si>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</si>
  <si>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</si>
  <si>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</si>
  <si>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</si>
  <si>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</si>
  <si>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</si>
  <si>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</si>
  <si>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</si>
  <si>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</si>
  <si>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</si>
  <si>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</si>
  <si>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</si>
  <si>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</si>
  <si>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</si>
  <si>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</si>
  <si>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</si>
  <si>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</si>
  <si>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</si>
  <si>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</si>
  <si>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</si>
  <si>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</si>
  <si>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</si>
  <si>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</si>
  <si>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</si>
  <si>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</si>
  <si>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</si>
  <si>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</si>
  <si>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</si>
  <si>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</si>
  <si>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</si>
  <si>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</si>
  <si>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</si>
  <si>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</si>
  <si>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</si>
  <si>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</si>
  <si>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</si>
  <si>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</si>
  <si>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</si>
  <si>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</si>
  <si>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</si>
  <si>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</si>
  <si>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</si>
  <si>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</si>
  <si>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</si>
  <si>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</si>
  <si>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</si>
  <si>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</si>
  <si>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</si>
  <si>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</si>
  <si>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</si>
  <si>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</si>
  <si>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</si>
  <si>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</si>
  <si>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</si>
  <si>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</si>
  <si>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</si>
  <si>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</si>
  <si>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</si>
  <si>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</si>
  <si>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</si>
  <si>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</si>
  <si>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</si>
  <si>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</si>
  <si>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</si>
  <si>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</si>
  <si>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</si>
  <si>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</si>
  <si>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</si>
  <si>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</si>
  <si>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</si>
  <si>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</si>
  <si>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</si>
  <si>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</si>
  <si>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</si>
  <si>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</si>
  <si>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</si>
  <si>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</si>
  <si>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</si>
  <si>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</si>
  <si>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</si>
  <si>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</si>
  <si>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</si>
  <si>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</si>
  <si>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</si>
  <si>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</si>
  <si>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</si>
  <si>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</si>
  <si>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</si>
  <si>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</si>
  <si>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</si>
  <si>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</si>
  <si>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</si>
  <si>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</si>
  <si>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</si>
  <si>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</si>
  <si>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</si>
  <si>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</si>
  <si>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</si>
  <si>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</si>
  <si>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</si>
  <si>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</si>
  <si>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</si>
  <si>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</si>
  <si>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</si>
  <si>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</si>
  <si>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</si>
  <si>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</si>
  <si>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</si>
  <si>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</si>
  <si>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</si>
  <si>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</si>
  <si>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</si>
  <si>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</si>
  <si>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</si>
  <si>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</si>
  <si>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</si>
  <si>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</si>
  <si>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</si>
  <si>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</si>
  <si>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</si>
  <si>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</si>
  <si>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</si>
  <si>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</si>
  <si>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</si>
  <si>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</si>
  <si>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</si>
  <si>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</si>
  <si>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</si>
  <si>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</si>
  <si>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</si>
  <si>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</si>
  <si>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</si>
  <si>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</si>
  <si>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</si>
  <si>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</si>
  <si>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</si>
  <si>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</si>
  <si>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</si>
  <si>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</si>
  <si>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</si>
  <si>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</si>
  <si>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</si>
  <si>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</si>
  <si>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</si>
  <si>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</si>
  <si>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</si>
  <si>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</si>
  <si>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</si>
  <si>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</si>
  <si>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</si>
  <si>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</si>
  <si>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</si>
  <si>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</si>
  <si>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</si>
  <si>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</si>
  <si>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</si>
  <si>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</si>
  <si>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</si>
  <si>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</si>
  <si>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</si>
  <si>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</si>
  <si>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</si>
  <si>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</si>
  <si>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</si>
  <si>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</si>
  <si>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</si>
  <si>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</si>
  <si>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</si>
  <si>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</si>
  <si>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</si>
  <si>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</si>
  <si>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</si>
  <si>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</si>
  <si>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</si>
  <si>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</si>
  <si>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</si>
  <si>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</si>
  <si>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</si>
  <si>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</si>
  <si>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</si>
  <si>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</si>
  <si>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</si>
  <si>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</si>
  <si>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</si>
  <si>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</si>
  <si>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</si>
  <si>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</si>
  <si>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</si>
  <si>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</si>
  <si>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</si>
  <si>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</si>
  <si>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</si>
  <si>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</si>
  <si>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</si>
  <si>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</si>
  <si>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</si>
  <si>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</si>
  <si>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</si>
  <si>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</si>
  <si>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</si>
  <si>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</si>
  <si>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</si>
  <si>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</si>
  <si>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</si>
  <si>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</si>
  <si>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</si>
  <si>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</si>
  <si>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</si>
  <si>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</si>
  <si>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</si>
  <si>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</si>
  <si>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</si>
  <si>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</si>
  <si>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</si>
  <si>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</si>
  <si>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</si>
  <si>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</si>
  <si>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</si>
  <si>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</si>
  <si>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</si>
  <si>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</si>
  <si>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</si>
  <si>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</si>
  <si>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</si>
  <si>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</si>
  <si>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</si>
  <si>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</si>
  <si>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</si>
  <si>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</si>
  <si>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</si>
  <si>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</si>
  <si>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</si>
  <si>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</si>
  <si>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</si>
  <si>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</si>
  <si>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</si>
  <si>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</si>
  <si>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</si>
  <si>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</si>
  <si>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</si>
  <si>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</si>
  <si>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</si>
  <si>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</si>
  <si>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</si>
  <si>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</si>
  <si>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</si>
  <si>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</si>
  <si>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</si>
  <si>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</si>
  <si>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</si>
  <si>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</si>
  <si>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</si>
  <si>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</si>
  <si>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</si>
  <si>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</si>
  <si>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</si>
  <si>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</si>
  <si>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</si>
  <si>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</si>
  <si>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</si>
  <si>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</si>
  <si>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</si>
  <si>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</si>
  <si>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</si>
  <si>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</si>
  <si>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</si>
  <si>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</si>
  <si>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</si>
  <si>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</si>
  <si>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</si>
  <si>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</si>
  <si>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</si>
  <si>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</si>
  <si>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</si>
  <si>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</si>
  <si>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</si>
  <si>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</si>
  <si>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</si>
  <si>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</si>
  <si>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</si>
  <si>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</si>
  <si>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</si>
  <si>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</si>
  <si>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</si>
  <si>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</si>
  <si>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</si>
  <si>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</si>
  <si>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</si>
  <si>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</si>
  <si>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</si>
  <si>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</si>
  <si>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</si>
  <si>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</si>
  <si>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</si>
  <si>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</si>
  <si>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</si>
  <si>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</si>
  <si>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</si>
  <si>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</si>
  <si>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</si>
  <si>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</si>
  <si>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</si>
  <si>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</si>
  <si>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</si>
  <si>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</si>
  <si>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</si>
  <si>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</si>
  <si>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</si>
  <si>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</si>
  <si>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</si>
  <si>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</si>
  <si>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</si>
  <si>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</si>
  <si>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</si>
  <si>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</si>
  <si>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</si>
  <si>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</si>
  <si>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</si>
  <si>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</si>
  <si>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</si>
  <si>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</si>
  <si>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</si>
  <si>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</si>
  <si>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</si>
  <si>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</si>
  <si>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</si>
  <si>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</si>
  <si>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</si>
  <si>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</si>
  <si>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</si>
  <si>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</si>
  <si>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</si>
  <si>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</si>
  <si>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</si>
  <si>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</si>
  <si>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</si>
  <si>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</si>
  <si>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</si>
  <si>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</si>
  <si>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</si>
  <si>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</si>
  <si>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</si>
  <si>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</si>
  <si>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</si>
  <si>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</si>
  <si>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</si>
  <si>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</si>
  <si>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</si>
  <si>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</si>
  <si>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</si>
  <si>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</si>
  <si>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</si>
  <si>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</si>
  <si>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</si>
  <si>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</si>
  <si>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</si>
  <si>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</si>
  <si>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</si>
  <si>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</si>
  <si>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</si>
  <si>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</si>
  <si>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</si>
  <si>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</si>
  <si>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</si>
  <si>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</si>
  <si>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</si>
  <si>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</si>
  <si>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</si>
  <si>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</si>
  <si>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</si>
  <si>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</si>
  <si>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</si>
  <si>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</si>
  <si>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</si>
  <si>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</si>
  <si>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</si>
  <si>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</si>
  <si>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</si>
  <si>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</si>
  <si>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</si>
  <si>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</si>
  <si>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</si>
  <si>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</si>
  <si>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</si>
  <si>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</si>
  <si>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</si>
  <si>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</si>
  <si>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</si>
  <si>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</si>
  <si>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</si>
  <si>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</si>
  <si>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</si>
  <si>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</si>
  <si>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</si>
  <si>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</si>
  <si>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</si>
  <si>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</si>
  <si>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</si>
  <si>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</si>
  <si>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</si>
  <si>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</si>
  <si>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</si>
  <si>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</si>
  <si>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</si>
  <si>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</si>
  <si>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</si>
  <si>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</si>
  <si>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</si>
  <si>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</si>
  <si>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</si>
  <si>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</si>
  <si>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</si>
  <si>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</si>
  <si>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</si>
  <si>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</si>
  <si>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</si>
  <si>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</si>
  <si>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</si>
  <si>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</si>
  <si>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</si>
  <si>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</si>
  <si>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</si>
  <si>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</si>
  <si>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</si>
  <si>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</si>
  <si>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</si>
  <si>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</si>
  <si>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</si>
  <si>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</si>
  <si>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</si>
  <si>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</si>
  <si>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</si>
  <si>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</si>
  <si>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</si>
  <si>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</si>
  <si>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</si>
  <si>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</si>
  <si>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</si>
  <si>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</si>
  <si>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</si>
  <si>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</si>
  <si>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</si>
  <si>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</si>
  <si>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</si>
  <si>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</si>
  <si>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</si>
  <si>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</si>
  <si>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</si>
  <si>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</si>
  <si>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</si>
  <si>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</si>
  <si>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</si>
  <si>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</si>
  <si>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</si>
  <si>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</si>
  <si>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</si>
  <si>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</si>
  <si>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</si>
  <si>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</si>
  <si>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</si>
  <si>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</si>
  <si>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</si>
  <si>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</si>
  <si>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</si>
  <si>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</si>
  <si>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</si>
  <si>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</si>
  <si>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</si>
  <si>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</si>
  <si>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</si>
  <si>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</si>
  <si>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</si>
  <si>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</si>
  <si>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</si>
  <si>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</si>
  <si>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</si>
  <si>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</si>
  <si>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</si>
  <si>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</si>
  <si>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</si>
  <si>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</si>
  <si>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</si>
  <si>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</si>
  <si>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</si>
  <si>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</si>
  <si>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</si>
  <si>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</si>
  <si>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</si>
  <si>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</si>
  <si>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</si>
  <si>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</si>
  <si>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</si>
  <si>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</si>
  <si>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</si>
  <si>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</si>
  <si>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</si>
  <si>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</si>
  <si>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</si>
  <si>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</si>
  <si>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</si>
  <si>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</si>
  <si>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</si>
  <si>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</si>
  <si>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</si>
  <si>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</si>
  <si>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</si>
  <si>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</si>
  <si>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</si>
  <si>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</si>
  <si>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</si>
  <si>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</si>
  <si>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</si>
  <si>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</si>
  <si>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</si>
  <si>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</si>
  <si>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</si>
  <si>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</si>
  <si>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</si>
  <si>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</si>
  <si>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</si>
  <si>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</si>
  <si>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</si>
  <si>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</si>
  <si>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</si>
  <si>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</si>
  <si>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</si>
  <si>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</si>
  <si>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</si>
  <si>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</si>
  <si>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</si>
  <si>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</si>
  <si>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</si>
  <si>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</si>
  <si>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</si>
  <si>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</si>
  <si>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</si>
  <si>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</si>
  <si>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</si>
  <si>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</si>
  <si>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</si>
  <si>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</si>
  <si>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</si>
  <si>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</si>
  <si>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</si>
  <si>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</si>
  <si>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</si>
  <si>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</si>
  <si>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</si>
  <si>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</si>
  <si>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</si>
  <si>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</si>
  <si>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</si>
  <si>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</si>
  <si>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r>
      <t xml:space="preserve">Раздел 15. Сведения об обучающихся, выбывших из учреждения в течение 2011/2012 учебного года
и летнего периода 2012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</si>
  <si>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</si>
  <si>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</si>
  <si>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</si>
  <si>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</si>
  <si>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</si>
  <si>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</si>
  <si>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</si>
  <si>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</si>
  <si>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</si>
  <si>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</si>
  <si>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</si>
  <si>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</si>
  <si>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</si>
  <si>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</si>
  <si>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</si>
  <si>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</si>
  <si>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</si>
  <si>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</si>
  <si>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</si>
  <si>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</si>
  <si>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</si>
  <si>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</si>
  <si>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</si>
  <si>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</si>
  <si>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</si>
  <si>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</si>
  <si>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</si>
  <si>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</si>
  <si>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</si>
  <si>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</si>
  <si>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</si>
  <si>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</si>
  <si>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</si>
  <si>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</si>
  <si>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</si>
  <si>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</si>
  <si>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</si>
  <si>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</si>
  <si>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</si>
  <si>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</si>
  <si>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</si>
  <si>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</si>
  <si>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</si>
  <si>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</si>
  <si>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</si>
  <si>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</si>
  <si>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</si>
  <si>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</si>
  <si>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</si>
  <si>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</si>
  <si>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</si>
  <si>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</si>
  <si>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</si>
  <si>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</si>
  <si>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</si>
  <si>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</si>
  <si>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</si>
  <si>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</si>
  <si>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</si>
  <si>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</si>
  <si>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</si>
  <si>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</si>
  <si>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</si>
  <si>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</si>
  <si>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</si>
  <si>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</si>
  <si>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</si>
  <si>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</si>
  <si>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</si>
  <si>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</si>
  <si>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</si>
  <si>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</si>
  <si>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</si>
  <si>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</si>
  <si>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</si>
  <si>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</si>
  <si>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</si>
  <si>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</si>
  <si>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</si>
  <si>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</si>
  <si>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</si>
  <si>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</si>
  <si>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</si>
  <si>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</si>
  <si>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</si>
  <si>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</si>
  <si>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</si>
  <si>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</si>
  <si>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</si>
  <si>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</si>
  <si>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</si>
  <si>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</si>
  <si>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</si>
  <si>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</si>
  <si>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</si>
  <si>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</si>
  <si>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</si>
  <si>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</si>
  <si>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</si>
  <si>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</si>
  <si>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</si>
  <si>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</si>
  <si>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</si>
  <si>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</si>
  <si>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</si>
  <si>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</si>
  <si>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</si>
  <si>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</si>
  <si>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</si>
  <si>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</si>
  <si>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</si>
  <si>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</si>
  <si>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</si>
  <si>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</si>
  <si>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</si>
  <si>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</si>
  <si>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</si>
  <si>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</si>
  <si>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</si>
  <si>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</si>
  <si>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</si>
  <si>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</si>
  <si>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</si>
  <si>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</si>
  <si>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</si>
  <si>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</si>
  <si>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</si>
  <si>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</si>
  <si>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</si>
  <si>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</si>
  <si>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</si>
  <si>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</si>
  <si>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</si>
  <si>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</si>
  <si>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</si>
  <si>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</si>
  <si>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</si>
  <si>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</si>
  <si>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</si>
  <si>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</si>
  <si>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</si>
  <si>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</si>
  <si>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</si>
  <si>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</si>
  <si>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</si>
  <si>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</si>
  <si>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</si>
  <si>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</si>
  <si>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</si>
  <si>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</si>
  <si>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</si>
  <si>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</si>
  <si>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</si>
  <si>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</si>
  <si>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</si>
  <si>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</si>
  <si>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</si>
  <si>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</si>
  <si>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</si>
  <si>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</si>
  <si>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</si>
  <si>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</si>
  <si>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</si>
  <si>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</si>
  <si>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</si>
  <si>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</si>
  <si>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</si>
  <si>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</si>
  <si>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</si>
  <si>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</si>
  <si>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</si>
  <si>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</si>
  <si>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</si>
  <si>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</si>
  <si>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</si>
  <si>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</si>
  <si>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</si>
  <si>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</si>
  <si>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</si>
  <si>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</si>
  <si>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</si>
  <si>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</si>
  <si>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</si>
  <si>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</si>
  <si>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</si>
  <si>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</si>
  <si>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</si>
  <si>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</si>
  <si>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</si>
  <si>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</si>
  <si>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</si>
  <si>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</si>
  <si>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</si>
  <si>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</si>
  <si>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</si>
  <si>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</si>
  <si>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</si>
  <si>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</si>
  <si>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</si>
  <si>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</si>
  <si>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</si>
  <si>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</si>
  <si>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</si>
  <si>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</si>
  <si>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</si>
  <si>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</si>
  <si>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</si>
  <si>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</si>
  <si>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</si>
  <si>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</si>
  <si>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</si>
  <si>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</si>
  <si>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</si>
  <si>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</si>
  <si>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</si>
  <si>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</si>
  <si>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</si>
  <si>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</si>
  <si>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</si>
  <si>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</si>
  <si>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</si>
  <si>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</si>
  <si>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</si>
  <si>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</si>
  <si>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</si>
  <si>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</si>
  <si>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</si>
  <si>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</si>
  <si>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</si>
  <si>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</si>
  <si>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</si>
  <si>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</si>
  <si>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1990 г.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</si>
  <si>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</si>
  <si>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</si>
  <si>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</si>
  <si>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</si>
  <si>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</si>
  <si>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</si>
  <si>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</si>
  <si>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</si>
  <si>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</si>
  <si>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</si>
  <si>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</si>
  <si>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</si>
  <si>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</si>
  <si>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</si>
  <si>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</si>
  <si>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</si>
  <si>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</si>
  <si>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</si>
  <si>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</si>
  <si>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</si>
  <si>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</si>
  <si>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</si>
  <si>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</si>
  <si>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</si>
  <si>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</si>
  <si>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</si>
  <si>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</si>
  <si>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</si>
  <si>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</si>
  <si>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</si>
  <si>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</si>
  <si>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</si>
  <si>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</si>
  <si>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</si>
  <si>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</si>
  <si>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</si>
  <si>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</si>
  <si>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</si>
  <si>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</si>
  <si>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</si>
  <si>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</si>
  <si>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</si>
  <si>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</si>
  <si>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</si>
  <si>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</si>
  <si>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</si>
  <si>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</si>
  <si>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</si>
  <si>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</si>
  <si>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</si>
  <si>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</si>
  <si>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</si>
  <si>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</si>
  <si>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</si>
  <si>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</si>
  <si>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</si>
  <si>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</si>
  <si>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</si>
  <si>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</si>
  <si>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</si>
  <si>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</si>
  <si>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</si>
  <si>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</si>
  <si>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</si>
  <si>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</si>
  <si>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</si>
  <si>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</si>
  <si>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</si>
  <si>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</si>
  <si>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</si>
  <si>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</si>
  <si>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</si>
  <si>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</si>
  <si>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</si>
  <si>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</si>
  <si>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</si>
  <si>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</si>
  <si>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</si>
  <si>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</si>
  <si>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</si>
  <si>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</si>
  <si>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</si>
  <si>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</si>
  <si>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</si>
  <si>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</si>
  <si>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</si>
  <si>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</si>
  <si>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</si>
  <si>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</si>
  <si>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</si>
  <si>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</si>
  <si>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</si>
  <si>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</si>
  <si>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</si>
  <si>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</si>
  <si>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</si>
  <si>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</si>
  <si>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</si>
  <si>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</si>
  <si>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</si>
  <si>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</si>
  <si>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</si>
  <si>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</si>
  <si>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</si>
  <si>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</si>
  <si>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</si>
  <si>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</si>
  <si>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</si>
  <si>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</si>
  <si>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</si>
  <si>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</si>
  <si>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</si>
  <si>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</si>
  <si>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</si>
  <si>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</si>
  <si>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</si>
  <si>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</si>
  <si>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</si>
  <si>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</si>
  <si>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</si>
  <si>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</si>
  <si>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</si>
  <si>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</si>
  <si>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</si>
  <si>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</si>
  <si>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</si>
  <si>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</si>
  <si>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</si>
  <si>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</si>
  <si>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</si>
  <si>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</si>
  <si>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</si>
  <si>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</si>
  <si>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</si>
  <si>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</si>
  <si>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</si>
  <si>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</si>
  <si>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</si>
  <si>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</si>
  <si>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</si>
  <si>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</si>
  <si>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</si>
  <si>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</si>
  <si>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</si>
  <si>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</si>
  <si>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</si>
  <si>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</si>
  <si>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</si>
  <si>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</si>
  <si>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</si>
  <si>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</si>
  <si>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</si>
  <si>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</si>
  <si>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</si>
  <si>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</si>
  <si>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</si>
  <si>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</si>
  <si>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</si>
  <si>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</si>
  <si>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</si>
  <si>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</si>
  <si>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</si>
  <si>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</si>
  <si>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</si>
  <si>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</si>
  <si>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</si>
  <si>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</si>
  <si>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</si>
  <si>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</si>
  <si>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</si>
  <si>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</si>
  <si>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</si>
  <si>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</si>
  <si>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</si>
  <si>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</si>
  <si>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</si>
  <si>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</si>
  <si>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</si>
  <si>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</si>
  <si>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</si>
  <si>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</si>
  <si>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</si>
  <si>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</si>
  <si>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</si>
  <si>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</si>
  <si>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</si>
  <si>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</si>
  <si>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</si>
  <si>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</si>
  <si>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</si>
  <si>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</si>
  <si>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</si>
  <si>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</si>
  <si>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</si>
  <si>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</si>
  <si>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</si>
  <si>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</si>
  <si>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</si>
  <si>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</si>
  <si>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</si>
  <si>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</si>
  <si>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</si>
  <si>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</si>
  <si>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</si>
  <si>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</si>
  <si>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</si>
  <si>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</si>
  <si>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</si>
  <si>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</si>
  <si>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</si>
  <si>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</si>
  <si>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</si>
  <si>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</si>
  <si>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</si>
  <si>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</si>
  <si>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</si>
  <si>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</si>
  <si>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</si>
  <si>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</si>
  <si>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</si>
  <si>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</si>
  <si>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</si>
  <si>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</si>
  <si>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</si>
  <si>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</si>
  <si>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</si>
  <si>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</si>
  <si>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</si>
  <si>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</si>
  <si>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</si>
  <si>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</si>
  <si>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</si>
  <si>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</si>
  <si>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</si>
  <si>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</si>
  <si>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</si>
  <si>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</si>
  <si>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</si>
  <si>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</si>
  <si>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</si>
  <si>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</si>
  <si>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</si>
  <si>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</si>
  <si>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</si>
  <si>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</si>
  <si>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</si>
  <si>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</si>
  <si>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</si>
  <si>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</si>
  <si>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</si>
  <si>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</si>
  <si>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</si>
  <si>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</si>
  <si>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</si>
  <si>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</si>
  <si>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</si>
  <si>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</si>
  <si>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</si>
  <si>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</si>
  <si>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</si>
  <si>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</si>
  <si>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</si>
  <si>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</si>
  <si>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</si>
  <si>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</si>
  <si>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</si>
  <si>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</si>
  <si>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</si>
  <si>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</si>
  <si>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</si>
  <si>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</si>
  <si>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</si>
  <si>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</si>
  <si>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</si>
  <si>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</si>
  <si>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</si>
  <si>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</si>
  <si>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</si>
  <si>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</si>
  <si>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</si>
  <si>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</si>
  <si>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</si>
  <si>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</si>
  <si>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</si>
  <si>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</si>
  <si>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</si>
  <si>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</si>
  <si>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</si>
  <si>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</si>
  <si>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</si>
  <si>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</si>
  <si>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</si>
  <si>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</si>
  <si>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</si>
  <si>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</si>
  <si>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</si>
  <si>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</si>
  <si>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</si>
  <si>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</si>
  <si>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</si>
  <si>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</si>
  <si>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</si>
  <si>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</si>
  <si>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</si>
  <si>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</si>
  <si>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</si>
  <si>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</si>
  <si>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</si>
  <si>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</si>
  <si>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</si>
  <si>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</si>
  <si>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</si>
  <si>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</si>
  <si>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</si>
  <si>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</si>
  <si>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</si>
  <si>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</si>
  <si>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</si>
  <si>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</si>
  <si>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</si>
  <si>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</si>
  <si>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</si>
  <si>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</si>
  <si>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</si>
  <si>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</si>
  <si>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</si>
  <si>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</si>
  <si>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</si>
  <si>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</si>
  <si>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</si>
  <si>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</si>
  <si>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</si>
  <si>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</si>
  <si>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</si>
  <si>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</si>
  <si>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</si>
  <si>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</si>
  <si>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</si>
  <si>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</si>
  <si>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</si>
  <si>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</si>
  <si>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</si>
  <si>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</si>
  <si>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</si>
  <si>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</si>
  <si>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</si>
  <si>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</si>
  <si>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</si>
  <si>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</si>
  <si>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</si>
  <si>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</si>
  <si>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</si>
  <si>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</si>
  <si>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</si>
  <si>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</si>
  <si>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</si>
  <si>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</si>
  <si>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</si>
  <si>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</si>
  <si>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</si>
  <si>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</si>
  <si>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</si>
  <si>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</si>
  <si>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</si>
  <si>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</si>
  <si>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</si>
  <si>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</si>
  <si>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</si>
  <si>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</si>
  <si>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</si>
  <si>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</si>
  <si>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</si>
  <si>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</si>
  <si>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</si>
  <si>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</si>
  <si>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</si>
  <si>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</si>
  <si>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</si>
  <si>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</si>
  <si>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</si>
  <si>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</si>
  <si>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</si>
  <si>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</si>
  <si>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</si>
  <si>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</si>
  <si>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</si>
  <si>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</si>
  <si>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</si>
  <si>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</si>
  <si>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</si>
  <si>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</si>
  <si>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</si>
  <si>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</si>
  <si>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</si>
  <si>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</si>
  <si>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</si>
  <si>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</si>
  <si>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</si>
  <si>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</si>
  <si>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</si>
  <si>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</si>
  <si>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</si>
  <si>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</si>
  <si>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</si>
  <si>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</si>
  <si>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</si>
  <si>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</si>
  <si>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</si>
  <si>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</si>
  <si>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</si>
  <si>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</si>
  <si>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</si>
  <si>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</si>
  <si>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</si>
  <si>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</si>
  <si>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</si>
  <si>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</si>
  <si>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</si>
  <si>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</si>
  <si>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</si>
  <si>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</si>
  <si>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</si>
  <si>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</si>
  <si>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</si>
  <si>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</si>
  <si>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</si>
  <si>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</si>
  <si>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</si>
  <si>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</si>
  <si>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</si>
  <si>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</si>
  <si>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</si>
  <si>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</si>
  <si>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</si>
  <si>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</si>
  <si>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</si>
  <si>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</si>
  <si>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</si>
  <si>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</si>
  <si>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</si>
  <si>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</si>
  <si>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</si>
  <si>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</si>
  <si>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</si>
  <si>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</si>
  <si>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</si>
  <si>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</si>
  <si>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</si>
  <si>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</si>
  <si>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</si>
  <si>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</si>
  <si>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</si>
  <si>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</si>
  <si>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</si>
  <si>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</si>
  <si>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</si>
  <si>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</si>
  <si>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</si>
  <si>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</si>
  <si>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</si>
  <si>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</si>
  <si>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</si>
  <si>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</si>
  <si>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</si>
  <si>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</si>
  <si>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</si>
  <si>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</si>
  <si>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</si>
  <si>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</si>
  <si>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</si>
  <si>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</si>
  <si>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</si>
  <si>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</si>
  <si>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</si>
  <si>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</si>
  <si>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</si>
  <si>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</si>
  <si>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</si>
  <si>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</si>
  <si>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</si>
  <si>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</si>
  <si>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</si>
  <si>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</si>
  <si>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</si>
  <si>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</si>
  <si>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</si>
  <si>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</si>
  <si>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</si>
  <si>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</si>
  <si>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</si>
  <si>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</si>
  <si>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</si>
  <si>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</si>
  <si>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</si>
  <si>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</si>
  <si>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</si>
  <si>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</si>
  <si>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</si>
  <si>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</si>
  <si>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</si>
  <si>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</si>
  <si>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</si>
  <si>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</si>
  <si>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</si>
  <si>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</si>
  <si>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</si>
  <si>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</si>
  <si>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</si>
  <si>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</si>
  <si>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</si>
  <si>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</si>
  <si>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</si>
  <si>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</si>
  <si>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</si>
  <si>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</si>
  <si>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</si>
  <si>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</si>
  <si>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</si>
  <si>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</si>
  <si>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</si>
  <si>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</si>
  <si>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</si>
  <si>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</si>
  <si>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</si>
  <si>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</si>
  <si>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</si>
  <si>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</si>
  <si>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</si>
  <si>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</si>
  <si>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</si>
  <si>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</si>
  <si>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</si>
  <si>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</si>
  <si>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</si>
  <si>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</si>
  <si>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</si>
  <si>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</si>
  <si>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</si>
  <si>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</si>
  <si>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</si>
  <si>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</si>
  <si>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</si>
  <si>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</si>
  <si>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</si>
  <si>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</si>
  <si>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</si>
  <si>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</si>
  <si>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</si>
  <si>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</si>
  <si>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</si>
  <si>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</si>
  <si>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</si>
  <si>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</si>
  <si>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</si>
  <si>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</si>
  <si>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</si>
  <si>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</si>
  <si>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</si>
  <si>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</si>
  <si>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</si>
  <si>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</si>
  <si>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</si>
  <si>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</si>
  <si>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</si>
  <si>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</si>
  <si>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</si>
  <si>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</si>
  <si>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</si>
  <si>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</si>
  <si>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</si>
  <si>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</si>
  <si>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</si>
  <si>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</si>
  <si>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</si>
  <si>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</si>
  <si>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</si>
  <si>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</si>
  <si>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</si>
  <si>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</si>
  <si>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</si>
  <si>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</si>
  <si>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</si>
  <si>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</si>
  <si>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</si>
  <si>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</si>
  <si>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</si>
  <si>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</si>
  <si>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</si>
  <si>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</si>
  <si>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</si>
  <si>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</si>
  <si>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</si>
  <si>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</si>
  <si>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</si>
  <si>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</si>
  <si>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</si>
  <si>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</si>
  <si>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</si>
  <si>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</si>
  <si>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</si>
  <si>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</si>
  <si>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</si>
  <si>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</si>
  <si>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</si>
  <si>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</si>
  <si>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</si>
  <si>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</si>
  <si>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2. Сведения об обучающихся, окончивших данный класс, переведенных в следующий класс весной или осенью, и выпускных экзаменах в 2012 году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</si>
  <si>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</si>
  <si>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</si>
  <si>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</si>
  <si>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>1989 г. и ранее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</si>
  <si>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</si>
  <si>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</si>
  <si>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Раздел 12. Сведения о платных дополнительных образовательных услугах
за 2011/2012 учебный год.</t>
  </si>
  <si>
    <t>Раздел 14. Кружковая работа обучающихся за 2011/2012 учебный год</t>
  </si>
  <si>
    <t>Языки, изучаемые факультативно или в кружках</t>
  </si>
  <si>
    <t/>
  </si>
  <si>
    <t>МБОУ "Новосергиевская НОШ"</t>
  </si>
  <si>
    <t>Директор</t>
  </si>
  <si>
    <t>Л.С.Барбашова</t>
  </si>
  <si>
    <t>46732777</t>
  </si>
  <si>
    <t>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</si>
</sst>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2" fillId="33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4" borderId="21" xfId="0" applyNumberFormat="1" applyFont="1" applyFill="1" applyBorder="1" applyAlignment="1" applyProtection="1">
      <alignment horizontal="right" wrapText="1"/>
      <protection/>
    </xf>
    <xf numFmtId="3" fontId="4" fillId="34" borderId="22" xfId="0" applyNumberFormat="1" applyFont="1" applyFill="1" applyBorder="1" applyAlignment="1" applyProtection="1">
      <alignment horizontal="right" wrapText="1"/>
      <protection/>
    </xf>
    <xf numFmtId="3" fontId="4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6" borderId="0" xfId="0" applyFont="1" applyFill="1" applyAlignment="1" applyProtection="1">
      <alignment/>
      <protection hidden="1"/>
    </xf>
    <xf numFmtId="0" fontId="3" fillId="37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7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6" fillId="36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3" borderId="10" xfId="0" applyNumberFormat="1" applyFont="1" applyFill="1" applyBorder="1" applyAlignment="1" applyProtection="1">
      <alignment vertical="center" wrapText="1"/>
      <protection locked="0"/>
    </xf>
    <xf numFmtId="49" fontId="3" fillId="33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3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3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3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4" borderId="11" xfId="0" applyNumberFormat="1" applyFont="1" applyFill="1" applyBorder="1" applyAlignment="1" applyProtection="1">
      <alignment horizontal="right"/>
      <protection/>
    </xf>
    <xf numFmtId="3" fontId="4" fillId="34" borderId="14" xfId="0" applyNumberFormat="1" applyFont="1" applyFill="1" applyBorder="1" applyAlignment="1" applyProtection="1">
      <alignment horizontal="right"/>
      <protection/>
    </xf>
    <xf numFmtId="3" fontId="2" fillId="33" borderId="12" xfId="0" applyNumberFormat="1" applyFont="1" applyFill="1" applyBorder="1" applyAlignment="1" applyProtection="1">
      <alignment horizontal="right" wrapText="1"/>
      <protection locked="0"/>
    </xf>
    <xf numFmtId="3" fontId="2" fillId="33" borderId="24" xfId="0" applyNumberFormat="1" applyFont="1" applyFill="1" applyBorder="1" applyAlignment="1" applyProtection="1">
      <alignment horizontal="right" wrapText="1"/>
      <protection locked="0"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3" fontId="4" fillId="34" borderId="15" xfId="0" applyNumberFormat="1" applyFont="1" applyFill="1" applyBorder="1" applyAlignment="1" applyProtection="1">
      <alignment horizontal="right"/>
      <protection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3" fontId="4" fillId="34" borderId="18" xfId="0" applyNumberFormat="1" applyFont="1" applyFill="1" applyBorder="1" applyAlignment="1" applyProtection="1">
      <alignment horizontal="right"/>
      <protection/>
    </xf>
    <xf numFmtId="3" fontId="2" fillId="33" borderId="14" xfId="0" applyNumberFormat="1" applyFont="1" applyFill="1" applyBorder="1" applyAlignment="1" applyProtection="1">
      <alignment horizontal="right" wrapText="1"/>
      <protection locked="0"/>
    </xf>
    <xf numFmtId="3" fontId="2" fillId="33" borderId="17" xfId="0" applyNumberFormat="1" applyFont="1" applyFill="1" applyBorder="1" applyAlignment="1" applyProtection="1">
      <alignment horizontal="right" wrapText="1"/>
      <protection locked="0"/>
    </xf>
    <xf numFmtId="3" fontId="4" fillId="34" borderId="19" xfId="0" applyNumberFormat="1" applyFont="1" applyFill="1" applyBorder="1" applyAlignment="1" applyProtection="1">
      <alignment horizontal="right"/>
      <protection/>
    </xf>
    <xf numFmtId="3" fontId="4" fillId="34" borderId="17" xfId="0" applyNumberFormat="1" applyFont="1" applyFill="1" applyBorder="1" applyAlignment="1" applyProtection="1">
      <alignment horizontal="right"/>
      <protection/>
    </xf>
    <xf numFmtId="3" fontId="5" fillId="33" borderId="10" xfId="0" applyNumberFormat="1" applyFont="1" applyFill="1" applyBorder="1" applyAlignment="1" applyProtection="1">
      <alignment horizontal="right" wrapText="1"/>
      <protection locked="0"/>
    </xf>
    <xf numFmtId="3" fontId="8" fillId="34" borderId="13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0" fillId="33" borderId="23" xfId="0" applyFont="1" applyFill="1" applyBorder="1" applyAlignment="1" applyProtection="1">
      <alignment vertical="center"/>
      <protection locked="0"/>
    </xf>
    <xf numFmtId="0" fontId="10" fillId="33" borderId="24" xfId="0" applyFont="1" applyFill="1" applyBorder="1" applyAlignment="1" applyProtection="1">
      <alignment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33" borderId="39" xfId="0" applyNumberFormat="1" applyFont="1" applyFill="1" applyBorder="1" applyAlignment="1" applyProtection="1">
      <alignment horizontal="center" vertical="center"/>
      <protection locked="0"/>
    </xf>
    <xf numFmtId="49" fontId="3" fillId="33" borderId="40" xfId="0" applyNumberFormat="1" applyFont="1" applyFill="1" applyBorder="1" applyAlignment="1" applyProtection="1">
      <alignment horizontal="center" vertical="center"/>
      <protection locked="0"/>
    </xf>
    <xf numFmtId="49" fontId="3" fillId="33" borderId="41" xfId="0" applyNumberFormat="1" applyFont="1" applyFill="1" applyBorder="1" applyAlignment="1" applyProtection="1">
      <alignment horizontal="center" vertical="center"/>
      <protection locked="0"/>
    </xf>
    <xf numFmtId="172" fontId="3" fillId="0" borderId="39" xfId="0" applyNumberFormat="1" applyFont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 vertical="center"/>
    </xf>
    <xf numFmtId="49" fontId="3" fillId="33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3" fontId="2" fillId="33" borderId="21" xfId="0" applyNumberFormat="1" applyFont="1" applyFill="1" applyBorder="1" applyAlignment="1" applyProtection="1">
      <alignment horizontal="right" wrapText="1"/>
      <protection locked="0"/>
    </xf>
    <xf numFmtId="3" fontId="2" fillId="33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tabSelected="1" zoomScalePageLayoutView="0" workbookViewId="0" topLeftCell="A10">
      <selection activeCell="AH38" sqref="AH38:AX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94" t="s">
        <v>603</v>
      </c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6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77" t="s">
        <v>584</v>
      </c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9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197" t="s">
        <v>1453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9"/>
    </row>
    <row r="15" ht="15" customHeight="1" thickBot="1"/>
    <row r="16" spans="8:76" ht="15" customHeight="1" thickBot="1">
      <c r="H16" s="177" t="s">
        <v>792</v>
      </c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9"/>
    </row>
    <row r="17" ht="19.5" customHeight="1" thickBot="1"/>
    <row r="18" spans="11:73" ht="15" customHeight="1">
      <c r="K18" s="200" t="s">
        <v>1459</v>
      </c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2"/>
    </row>
    <row r="19" spans="11:73" ht="15" customHeight="1">
      <c r="K19" s="192" t="s">
        <v>1460</v>
      </c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93"/>
    </row>
    <row r="20" spans="11:73" ht="15" customHeight="1">
      <c r="K20" s="183" t="s">
        <v>594</v>
      </c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71">
        <v>2014</v>
      </c>
      <c r="AN20" s="171"/>
      <c r="AO20" s="171"/>
      <c r="AP20" s="64" t="s">
        <v>596</v>
      </c>
      <c r="AQ20" s="172">
        <f>Year+1</f>
        <v>2015</v>
      </c>
      <c r="AR20" s="172"/>
      <c r="AS20" s="172"/>
      <c r="AT20" s="173" t="s">
        <v>595</v>
      </c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4"/>
    </row>
    <row r="21" spans="11:73" ht="15" customHeight="1" thickBot="1">
      <c r="K21" s="180" t="s">
        <v>1458</v>
      </c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2"/>
    </row>
    <row r="22" ht="19.5" customHeight="1" thickBot="1"/>
    <row r="23" spans="1:84" ht="15" thickBot="1">
      <c r="A23" s="210" t="s">
        <v>1454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177" t="s">
        <v>1455</v>
      </c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9"/>
      <c r="BQ23" s="185" t="s">
        <v>588</v>
      </c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7"/>
      <c r="CD23" s="69"/>
      <c r="CE23" s="69"/>
      <c r="CF23" s="28"/>
    </row>
    <row r="24" spans="1:84" ht="15">
      <c r="A24" s="205" t="s">
        <v>1480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206"/>
      <c r="AY24" s="203" t="s">
        <v>1457</v>
      </c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4"/>
      <c r="BO24" s="188" t="s">
        <v>1166</v>
      </c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44"/>
    </row>
    <row r="25" spans="1:84" ht="39.75" customHeight="1">
      <c r="A25" s="207" t="s">
        <v>822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9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44"/>
    </row>
    <row r="26" spans="1:84" ht="39.75" customHeight="1" thickBot="1">
      <c r="A26" s="189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1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44"/>
    </row>
    <row r="27" spans="1:84" ht="15.75" thickBot="1">
      <c r="A27" s="214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6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77" t="s">
        <v>1456</v>
      </c>
      <c r="BT27" s="178"/>
      <c r="BU27" s="178"/>
      <c r="BV27" s="178"/>
      <c r="BW27" s="178"/>
      <c r="BX27" s="178"/>
      <c r="BY27" s="178"/>
      <c r="BZ27" s="178"/>
      <c r="CA27" s="179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41" t="s">
        <v>585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39" t="s">
        <v>1566</v>
      </c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40"/>
    </row>
    <row r="30" spans="1:84" ht="15" thickBot="1">
      <c r="A30" s="241" t="s">
        <v>586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6"/>
    </row>
    <row r="31" spans="1:84" ht="13.5" thickBot="1">
      <c r="A31" s="217" t="s">
        <v>587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9"/>
      <c r="Q31" s="221" t="s">
        <v>593</v>
      </c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3"/>
    </row>
    <row r="32" spans="1:84" ht="12.7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17" t="s">
        <v>604</v>
      </c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31" t="s">
        <v>605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3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</row>
    <row r="33" spans="1:84" ht="12.7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34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235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</row>
    <row r="34" spans="1:84" ht="12.7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34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235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</row>
    <row r="35" spans="1:84" ht="12.7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34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235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</row>
    <row r="36" spans="1:84" ht="12.7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36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8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</row>
    <row r="37" spans="1:84" ht="13.5" thickBot="1">
      <c r="A37" s="213">
        <v>1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>
        <v>2</v>
      </c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>
        <v>3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>
        <v>4</v>
      </c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>
        <v>5</v>
      </c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</row>
    <row r="38" spans="1:87" s="78" customFormat="1" ht="13.5" thickBot="1">
      <c r="A38" s="227">
        <v>609535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9"/>
      <c r="Q38" s="224" t="s">
        <v>1569</v>
      </c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30"/>
      <c r="AH38" s="224" t="s">
        <v>1570</v>
      </c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30"/>
      <c r="AY38" s="224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30"/>
      <c r="BP38" s="224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6"/>
      <c r="CG38" s="13"/>
      <c r="CH38" s="13"/>
      <c r="CI38" s="13"/>
    </row>
  </sheetData>
  <sheetProtection password="E2BC" sheet="1" selectLockedCells="1"/>
  <mergeCells count="41">
    <mergeCell ref="AH32:AX36"/>
    <mergeCell ref="AY32:BO36"/>
    <mergeCell ref="BP32:CF36"/>
    <mergeCell ref="X29:CF29"/>
    <mergeCell ref="A29:W29"/>
    <mergeCell ref="A30:W30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Y24:BM24"/>
    <mergeCell ref="AY23:BM23"/>
    <mergeCell ref="A24:AX24"/>
    <mergeCell ref="A25:AX25"/>
    <mergeCell ref="A23:AX23"/>
    <mergeCell ref="BP37:CF37"/>
    <mergeCell ref="A27:AX27"/>
    <mergeCell ref="A31:P36"/>
    <mergeCell ref="Q31:CF31"/>
    <mergeCell ref="Q32:AG36"/>
    <mergeCell ref="K19:BU19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X30:CF30"/>
    <mergeCell ref="BS27:CA27"/>
    <mergeCell ref="K21:BU21"/>
    <mergeCell ref="K20:AL20"/>
    <mergeCell ref="BQ23:CC23"/>
    <mergeCell ref="BO24:CE26"/>
    <mergeCell ref="A26:AX2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992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634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32" t="s">
        <v>1437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632</v>
      </c>
      <c r="P19" s="50" t="s">
        <v>789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993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50" t="s">
        <v>492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1:16" ht="12.75">
      <c r="A18" s="252" t="s">
        <v>1487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32" t="s">
        <v>1437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632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635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636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1382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  <row r="24" spans="1:16" ht="15.75">
      <c r="A24" s="4" t="s">
        <v>1383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0</v>
      </c>
    </row>
    <row r="25" spans="1:16" ht="25.5">
      <c r="A25" s="99" t="s">
        <v>637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1486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1485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1437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632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1561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1560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7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zoomScalePageLayoutView="0" workbookViewId="0" topLeftCell="A17">
      <selection activeCell="R39" sqref="R39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1562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52" t="s">
        <v>1487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s="9" customFormat="1" ht="25.5">
      <c r="A19" s="32" t="s">
        <v>1437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632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1488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493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25.5">
      <c r="A23" s="96" t="s">
        <v>709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</sheetData>
  <sheetProtection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17">
      <selection activeCell="P43" sqref="P43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790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624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6" t="s">
        <v>1437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632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1489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1490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122</v>
      </c>
    </row>
    <row r="23" spans="1:16" ht="15.75">
      <c r="A23" s="42" t="s">
        <v>614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1</v>
      </c>
    </row>
    <row r="24" spans="1:16" ht="15.75">
      <c r="A24" s="42" t="s">
        <v>1491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28</v>
      </c>
    </row>
    <row r="25" spans="1:16" ht="15.75">
      <c r="A25" s="42" t="s">
        <v>615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0</v>
      </c>
    </row>
    <row r="26" spans="1:16" ht="15.75">
      <c r="A26" s="42" t="s">
        <v>679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0</v>
      </c>
    </row>
    <row r="27" spans="1:16" ht="15.75">
      <c r="A27" s="42" t="s">
        <v>1492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1493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1494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1495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1496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1384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1385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1497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1520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616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4</v>
      </c>
    </row>
    <row r="37" spans="1:16" ht="15.75">
      <c r="A37" s="42" t="s">
        <v>1521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1498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4</v>
      </c>
    </row>
    <row r="39" spans="1:16" ht="15.75">
      <c r="A39" s="42" t="s">
        <v>1499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0</v>
      </c>
    </row>
    <row r="40" spans="1:16" ht="25.5">
      <c r="A40" s="42" t="s">
        <v>1386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241</v>
      </c>
    </row>
    <row r="41" spans="1:16" ht="15.75">
      <c r="A41" s="42" t="s">
        <v>1387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113</v>
      </c>
    </row>
    <row r="42" spans="1:16" ht="25.5">
      <c r="A42" s="42" t="s">
        <v>1525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1526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1527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1526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1528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1522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1523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1524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617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8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1529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618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619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0</v>
      </c>
    </row>
    <row r="55" spans="1:16" ht="15.75">
      <c r="A55" s="42" t="s">
        <v>1530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0</v>
      </c>
    </row>
    <row r="56" spans="1:16" ht="15.75">
      <c r="A56" s="42" t="s">
        <v>620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3</v>
      </c>
    </row>
    <row r="57" spans="1:16" ht="25.5">
      <c r="A57" s="42" t="s">
        <v>1531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0</v>
      </c>
    </row>
    <row r="58" spans="1:16" ht="15.75">
      <c r="A58" s="42" t="s">
        <v>653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3</v>
      </c>
    </row>
    <row r="59" spans="1:16" ht="15.75">
      <c r="A59" s="42" t="s">
        <v>621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1</v>
      </c>
    </row>
    <row r="60" spans="1:16" ht="25.5">
      <c r="A60" s="42" t="s">
        <v>494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1</v>
      </c>
    </row>
    <row r="61" spans="1:16" ht="15.75">
      <c r="A61" s="42" t="s">
        <v>495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3</v>
      </c>
    </row>
    <row r="62" spans="1:16" ht="25.5">
      <c r="A62" s="42" t="s">
        <v>496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3</v>
      </c>
    </row>
    <row r="63" spans="1:16" ht="15.75">
      <c r="A63" s="42" t="s">
        <v>1500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654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655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656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497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>
      <c r="A68" s="42" t="s">
        <v>498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499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500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622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</v>
      </c>
    </row>
    <row r="72" spans="1:16" ht="25.5">
      <c r="A72" s="42" t="s">
        <v>501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</v>
      </c>
    </row>
    <row r="73" spans="1:16" ht="15.75">
      <c r="A73" s="42" t="s">
        <v>1512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1513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502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1514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503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1515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1516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1517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504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2</v>
      </c>
    </row>
    <row r="82" spans="1:16" ht="15.75">
      <c r="A82" s="42" t="s">
        <v>623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0</v>
      </c>
    </row>
    <row r="83" spans="1:16" ht="15.75">
      <c r="A83" s="42" t="s">
        <v>1518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1519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0</v>
      </c>
    </row>
    <row r="85" spans="1:16" ht="15.75">
      <c r="A85" s="42" t="s">
        <v>505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10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R28" sqref="R28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1563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52" t="s">
        <v>631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</row>
    <row r="18" spans="1:20" ht="13.5" customHeight="1">
      <c r="A18" s="247" t="s">
        <v>550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7" t="s">
        <v>632</v>
      </c>
      <c r="P18" s="263" t="s">
        <v>625</v>
      </c>
      <c r="Q18" s="280"/>
      <c r="R18" s="246" t="s">
        <v>79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1447</v>
      </c>
      <c r="Q19" s="22" t="s">
        <v>551</v>
      </c>
      <c r="R19" s="22" t="s">
        <v>1447</v>
      </c>
      <c r="S19" s="22" t="s">
        <v>552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657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658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659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660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1</v>
      </c>
      <c r="Q24" s="36">
        <v>0</v>
      </c>
      <c r="R24" s="36">
        <v>4</v>
      </c>
      <c r="S24" s="36">
        <v>0</v>
      </c>
      <c r="T24" s="1"/>
    </row>
    <row r="25" spans="1:20" ht="15.75">
      <c r="A25" s="4" t="s">
        <v>661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0</v>
      </c>
      <c r="Q25" s="36">
        <v>0</v>
      </c>
      <c r="R25" s="36">
        <v>0</v>
      </c>
      <c r="S25" s="36">
        <v>0</v>
      </c>
      <c r="T25" s="1"/>
    </row>
    <row r="26" spans="1:20" ht="15.75">
      <c r="A26" s="4" t="s">
        <v>662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3</v>
      </c>
      <c r="Q26" s="36">
        <v>0</v>
      </c>
      <c r="R26" s="36">
        <v>4</v>
      </c>
      <c r="S26" s="36">
        <v>0</v>
      </c>
      <c r="T26" s="1"/>
    </row>
    <row r="27" spans="1:20" ht="15.75">
      <c r="A27" s="4" t="s">
        <v>663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4</v>
      </c>
      <c r="Q27" s="36">
        <v>0</v>
      </c>
      <c r="R27" s="36">
        <v>0</v>
      </c>
      <c r="S27" s="36">
        <v>0</v>
      </c>
      <c r="T27" s="1"/>
    </row>
    <row r="28" spans="1:20" ht="15.75">
      <c r="A28" s="10" t="s">
        <v>3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4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714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597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557</v>
      </c>
      <c r="B19" s="32" t="s">
        <v>632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554</v>
      </c>
      <c r="Q19" s="32" t="s">
        <v>555</v>
      </c>
      <c r="R19" s="32" t="s">
        <v>556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626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0</v>
      </c>
      <c r="Q21" s="36">
        <v>0</v>
      </c>
      <c r="R21" s="36">
        <v>0</v>
      </c>
    </row>
    <row r="22" spans="1:18" ht="25.5">
      <c r="A22" s="103" t="s">
        <v>4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0</v>
      </c>
      <c r="Q22" s="36">
        <v>0</v>
      </c>
      <c r="R22" s="36">
        <v>0</v>
      </c>
    </row>
    <row r="23" spans="1:18" ht="25.5">
      <c r="A23" s="103" t="s">
        <v>791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.75">
      <c r="A24" s="102" t="s">
        <v>558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.75">
      <c r="A25" s="102" t="s">
        <v>506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0</v>
      </c>
      <c r="R25" s="36">
        <v>0</v>
      </c>
    </row>
    <row r="26" spans="1:18" ht="15.75">
      <c r="A26" s="137" t="s">
        <v>507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508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559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509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510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664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560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561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511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512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513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Q16">
      <selection activeCell="U24" sqref="U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592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52" t="s">
        <v>631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</row>
    <row r="18" spans="1:32" s="7" customFormat="1" ht="13.5" customHeight="1">
      <c r="A18" s="247" t="s">
        <v>562</v>
      </c>
      <c r="B18" s="246" t="s">
        <v>786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6" t="s">
        <v>563</v>
      </c>
      <c r="Q18" s="246"/>
      <c r="R18" s="246" t="s">
        <v>564</v>
      </c>
      <c r="S18" s="246"/>
      <c r="T18" s="246" t="s">
        <v>565</v>
      </c>
      <c r="U18" s="246"/>
      <c r="V18" s="263" t="s">
        <v>514</v>
      </c>
      <c r="W18" s="264"/>
      <c r="X18" s="246" t="s">
        <v>515</v>
      </c>
      <c r="Y18" s="246"/>
      <c r="Z18" s="246" t="s">
        <v>516</v>
      </c>
      <c r="AA18" s="246"/>
      <c r="AB18" s="246" t="s">
        <v>517</v>
      </c>
      <c r="AC18" s="246"/>
      <c r="AD18" s="263" t="s">
        <v>566</v>
      </c>
      <c r="AE18" s="264"/>
      <c r="AF18" s="1"/>
    </row>
    <row r="19" spans="1:32" s="7" customFormat="1" ht="39.75" customHeight="1">
      <c r="A19" s="217"/>
      <c r="B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1450</v>
      </c>
      <c r="Q19" s="6" t="s">
        <v>1451</v>
      </c>
      <c r="R19" s="2" t="s">
        <v>1450</v>
      </c>
      <c r="S19" s="6" t="s">
        <v>1451</v>
      </c>
      <c r="T19" s="2" t="s">
        <v>1450</v>
      </c>
      <c r="U19" s="6" t="s">
        <v>1451</v>
      </c>
      <c r="V19" s="2" t="s">
        <v>1450</v>
      </c>
      <c r="W19" s="6" t="s">
        <v>1451</v>
      </c>
      <c r="X19" s="2" t="s">
        <v>1450</v>
      </c>
      <c r="Y19" s="6" t="s">
        <v>1451</v>
      </c>
      <c r="Z19" s="2" t="s">
        <v>1450</v>
      </c>
      <c r="AA19" s="6" t="s">
        <v>1451</v>
      </c>
      <c r="AB19" s="2" t="s">
        <v>1450</v>
      </c>
      <c r="AC19" s="6" t="s">
        <v>1451</v>
      </c>
      <c r="AD19" s="2" t="s">
        <v>1450</v>
      </c>
      <c r="AE19" s="6" t="s">
        <v>1451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554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0</v>
      </c>
      <c r="Q21" s="36">
        <v>0</v>
      </c>
      <c r="R21" s="36">
        <v>0</v>
      </c>
      <c r="S21" s="36">
        <v>0</v>
      </c>
      <c r="T21" s="36">
        <v>2</v>
      </c>
      <c r="U21" s="36">
        <v>3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555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556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567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0</v>
      </c>
      <c r="Q24" s="36">
        <v>0</v>
      </c>
      <c r="R24" s="36">
        <v>0</v>
      </c>
      <c r="S24" s="36">
        <v>0</v>
      </c>
      <c r="T24" s="36">
        <v>2</v>
      </c>
      <c r="U24" s="36">
        <v>3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833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P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1452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52" t="s">
        <v>599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59"/>
    </row>
    <row r="18" spans="1:24" ht="27.75" customHeight="1">
      <c r="A18" s="247" t="s">
        <v>568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632</v>
      </c>
      <c r="P18" s="246" t="s">
        <v>522</v>
      </c>
      <c r="Q18" s="281"/>
      <c r="R18" s="281"/>
      <c r="S18" s="281"/>
      <c r="T18" s="246" t="s">
        <v>523</v>
      </c>
      <c r="U18" s="281"/>
      <c r="V18" s="281"/>
      <c r="W18" s="281"/>
      <c r="X18" s="60"/>
    </row>
    <row r="19" spans="1:24" ht="13.5" customHeight="1">
      <c r="A19" s="217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570</v>
      </c>
      <c r="Q19" s="21" t="s">
        <v>1440</v>
      </c>
      <c r="R19" s="21" t="s">
        <v>1441</v>
      </c>
      <c r="S19" s="21" t="s">
        <v>569</v>
      </c>
      <c r="T19" s="21" t="s">
        <v>570</v>
      </c>
      <c r="U19" s="21" t="s">
        <v>1440</v>
      </c>
      <c r="V19" s="21" t="s">
        <v>1441</v>
      </c>
      <c r="W19" s="21" t="s">
        <v>569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574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573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571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572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575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576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577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578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579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553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600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0" t="s">
        <v>519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2" t="s">
        <v>785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7" ht="89.25">
      <c r="A19" s="6" t="s">
        <v>568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632</v>
      </c>
      <c r="P19" s="6" t="s">
        <v>627</v>
      </c>
      <c r="Q19" s="6" t="s">
        <v>628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665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666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518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782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783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784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667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668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669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670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671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672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740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780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781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662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711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21" sqref="W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50" t="s">
        <v>823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</row>
    <row r="17" spans="1:23" ht="12.75">
      <c r="A17" s="252" t="s">
        <v>597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</row>
    <row r="18" spans="1:24" ht="15" customHeight="1">
      <c r="A18" s="246" t="s">
        <v>1437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7" t="s">
        <v>320</v>
      </c>
      <c r="N18" s="247" t="s">
        <v>319</v>
      </c>
      <c r="O18" s="246" t="s">
        <v>632</v>
      </c>
      <c r="P18" s="246" t="s">
        <v>708</v>
      </c>
      <c r="Q18" s="246"/>
      <c r="R18" s="246"/>
      <c r="S18" s="246"/>
      <c r="T18" s="246"/>
      <c r="U18" s="246"/>
      <c r="V18" s="246"/>
      <c r="W18" s="246" t="s">
        <v>1438</v>
      </c>
      <c r="X18" s="1"/>
    </row>
    <row r="19" spans="1:24" ht="39.7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8"/>
      <c r="N19" s="248"/>
      <c r="O19" s="246"/>
      <c r="P19" s="6" t="s">
        <v>815</v>
      </c>
      <c r="Q19" s="6" t="s">
        <v>816</v>
      </c>
      <c r="R19" s="6" t="s">
        <v>817</v>
      </c>
      <c r="S19" s="6" t="s">
        <v>818</v>
      </c>
      <c r="T19" s="6" t="s">
        <v>819</v>
      </c>
      <c r="U19" s="21" t="s">
        <v>820</v>
      </c>
      <c r="V19" s="6" t="s">
        <v>821</v>
      </c>
      <c r="W19" s="246"/>
      <c r="X19" s="1"/>
    </row>
    <row r="20" spans="1:24" ht="12.75">
      <c r="A20" s="249">
        <v>1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17" t="s">
        <v>1439</v>
      </c>
      <c r="L21" s="142" t="s">
        <v>217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4">
        <v>1</v>
      </c>
      <c r="P21" s="150">
        <v>0</v>
      </c>
      <c r="Q21" s="161"/>
      <c r="R21" s="162"/>
      <c r="S21" s="162"/>
      <c r="T21" s="151">
        <v>2</v>
      </c>
      <c r="U21" s="31">
        <v>0</v>
      </c>
      <c r="V21" s="31">
        <v>0</v>
      </c>
      <c r="W21" s="31">
        <v>4</v>
      </c>
      <c r="X21" s="1"/>
    </row>
    <row r="22" spans="1:24" ht="15.75">
      <c r="A22" s="246"/>
      <c r="L22" s="145"/>
      <c r="M22" s="146" t="str">
        <f>M21</f>
        <v>47</v>
      </c>
      <c r="N22" s="147" t="str">
        <f>N21</f>
        <v>155</v>
      </c>
      <c r="O22" s="245"/>
      <c r="P22" s="153"/>
      <c r="Q22" s="156">
        <v>1</v>
      </c>
      <c r="R22" s="157">
        <v>1</v>
      </c>
      <c r="S22" s="157">
        <v>0</v>
      </c>
      <c r="T22" s="155"/>
      <c r="U22" s="148"/>
      <c r="V22" s="148"/>
      <c r="W22" s="148"/>
      <c r="X22" s="1"/>
    </row>
    <row r="23" spans="1:24" ht="15.75">
      <c r="A23" s="246"/>
      <c r="L23" s="142" t="s">
        <v>1565</v>
      </c>
      <c r="M23" s="143" t="e">
        <f>IF(ISBLANK(L23),0,VLOOKUP(L23,Spravochnik!$A$1:$B$85,2,FALSE))</f>
        <v>#N/A</v>
      </c>
      <c r="N23" s="143" t="e">
        <f>IF(ISBLANK(L23),0,VLOOKUP(L23,Spravochnik!$A$1:$C$85,3,FALSE))</f>
        <v>#N/A</v>
      </c>
      <c r="O23" s="244">
        <v>2</v>
      </c>
      <c r="P23" s="150">
        <v>0</v>
      </c>
      <c r="Q23" s="161"/>
      <c r="R23" s="162"/>
      <c r="S23" s="162"/>
      <c r="T23" s="151">
        <v>0</v>
      </c>
      <c r="U23" s="31">
        <v>0</v>
      </c>
      <c r="V23" s="31">
        <v>0</v>
      </c>
      <c r="W23" s="31">
        <v>0</v>
      </c>
      <c r="X23" s="1"/>
    </row>
    <row r="24" spans="1:24" ht="15.75">
      <c r="A24" s="246"/>
      <c r="L24" s="145"/>
      <c r="M24" s="146" t="e">
        <f>M23</f>
        <v>#N/A</v>
      </c>
      <c r="N24" s="146" t="e">
        <f>N23</f>
        <v>#N/A</v>
      </c>
      <c r="O24" s="245"/>
      <c r="P24" s="158"/>
      <c r="Q24" s="156">
        <v>0</v>
      </c>
      <c r="R24" s="157">
        <v>0</v>
      </c>
      <c r="S24" s="157">
        <v>0</v>
      </c>
      <c r="T24" s="159"/>
      <c r="U24" s="149"/>
      <c r="V24" s="149"/>
      <c r="W24" s="149"/>
      <c r="X24" s="1"/>
    </row>
    <row r="25" spans="1:24" ht="15.75">
      <c r="A25" s="246"/>
      <c r="L25" s="142" t="s">
        <v>1565</v>
      </c>
      <c r="M25" s="143" t="e">
        <f>IF(ISBLANK(L25),0,VLOOKUP(L25,Spravochnik!$A$1:$B$85,2,FALSE))</f>
        <v>#N/A</v>
      </c>
      <c r="N25" s="143" t="e">
        <f>IF(ISBLANK(L25),0,VLOOKUP(L25,Spravochnik!$A$1:$C$85,3,FALSE))</f>
        <v>#N/A</v>
      </c>
      <c r="O25" s="244">
        <v>3</v>
      </c>
      <c r="P25" s="150">
        <v>0</v>
      </c>
      <c r="Q25" s="161"/>
      <c r="R25" s="162"/>
      <c r="S25" s="162"/>
      <c r="T25" s="151">
        <v>0</v>
      </c>
      <c r="U25" s="31">
        <v>0</v>
      </c>
      <c r="V25" s="31">
        <v>0</v>
      </c>
      <c r="W25" s="31">
        <v>0</v>
      </c>
      <c r="X25" s="1"/>
    </row>
    <row r="26" spans="1:24" ht="15.75">
      <c r="A26" s="246"/>
      <c r="L26" s="145"/>
      <c r="M26" s="146" t="e">
        <f>M25</f>
        <v>#N/A</v>
      </c>
      <c r="N26" s="146" t="e">
        <f>N25</f>
        <v>#N/A</v>
      </c>
      <c r="O26" s="245"/>
      <c r="P26" s="153"/>
      <c r="Q26" s="152">
        <v>0</v>
      </c>
      <c r="R26" s="154">
        <v>0</v>
      </c>
      <c r="S26" s="154">
        <v>0</v>
      </c>
      <c r="T26" s="155"/>
      <c r="U26" s="148"/>
      <c r="V26" s="148"/>
      <c r="W26" s="148"/>
      <c r="X26" s="1"/>
    </row>
    <row r="27" spans="1:24" ht="15.75">
      <c r="A27" s="246" t="s">
        <v>602</v>
      </c>
      <c r="L27" s="119" t="s">
        <v>1565</v>
      </c>
      <c r="M27" s="146" t="e">
        <f>IF(ISBLANK(L27),0,VLOOKUP(L27,Spravochnik!$A$1:$B$85,2,FALSE))</f>
        <v>#N/A</v>
      </c>
      <c r="N27" s="146" t="e">
        <f>IF(ISBLANK(L27),0,VLOOKUP(L27,Spravochnik!$A$1:$C$85,3,FALSE))</f>
        <v>#N/A</v>
      </c>
      <c r="O27" s="74">
        <v>4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1"/>
    </row>
    <row r="28" spans="1:24" ht="15.75">
      <c r="A28" s="246"/>
      <c r="L28" s="119" t="s">
        <v>1565</v>
      </c>
      <c r="M28" s="146" t="e">
        <f>IF(ISBLANK(L28),0,VLOOKUP(L28,Spravochnik!$A$1:$B$85,2,FALSE))</f>
        <v>#N/A</v>
      </c>
      <c r="N28" s="146" t="e">
        <f>IF(ISBLANK(L28),0,VLOOKUP(L28,Spravochnik!$A$1:$C$85,3,FALSE))</f>
        <v>#N/A</v>
      </c>
      <c r="O28" s="74">
        <v>5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1"/>
    </row>
    <row r="29" spans="1:24" ht="15.75">
      <c r="A29" s="246"/>
      <c r="L29" s="119" t="s">
        <v>1565</v>
      </c>
      <c r="M29" s="146" t="e">
        <f>IF(ISBLANK(L29),0,VLOOKUP(L29,Spravochnik!$A$1:$B$85,2,FALSE))</f>
        <v>#N/A</v>
      </c>
      <c r="N29" s="146" t="e">
        <f>IF(ISBLANK(L29),0,VLOOKUP(L29,Spravochnik!$A$1:$C$85,3,FALSE))</f>
        <v>#N/A</v>
      </c>
      <c r="O29" s="74">
        <v>6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1"/>
    </row>
    <row r="30" spans="1:24" ht="15.75">
      <c r="A30" s="246"/>
      <c r="L30" s="119" t="s">
        <v>1565</v>
      </c>
      <c r="M30" s="146" t="e">
        <f>IF(ISBLANK(L30),0,VLOOKUP(L30,Spravochnik!$A$1:$B$85,2,FALSE))</f>
        <v>#N/A</v>
      </c>
      <c r="N30" s="146" t="e">
        <f>IF(ISBLANK(L30),0,VLOOKUP(L30,Spravochnik!$A$1:$C$85,3,FALSE))</f>
        <v>#N/A</v>
      </c>
      <c r="O30" s="74">
        <v>7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1"/>
    </row>
    <row r="31" spans="1:24" ht="15.75">
      <c r="A31" s="247"/>
      <c r="L31" s="120" t="s">
        <v>1565</v>
      </c>
      <c r="M31" s="146" t="e">
        <f>IF(ISBLANK(L31),0,VLOOKUP(L31,Spravochnik!$A$1:$B$85,2,FALSE))</f>
        <v>#N/A</v>
      </c>
      <c r="N31" s="146" t="e">
        <f>IF(ISBLANK(L31),0,VLOOKUP(L31,Spravochnik!$A$1:$C$85,3,FALSE))</f>
        <v>#N/A</v>
      </c>
      <c r="O31" s="74">
        <v>8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1"/>
    </row>
    <row r="32" spans="1:24" ht="15.75">
      <c r="A32" s="251" t="s">
        <v>1564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selectLockedCells="1"/>
  <mergeCells count="15"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50" t="s">
        <v>1433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</row>
    <row r="17" spans="1:19" ht="12.75">
      <c r="A17" s="184" t="s">
        <v>1507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</row>
    <row r="18" spans="1:19" ht="25.5" customHeight="1">
      <c r="A18" s="246" t="s">
        <v>1432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632</v>
      </c>
      <c r="P18" s="246" t="s">
        <v>1427</v>
      </c>
      <c r="Q18" s="246"/>
      <c r="R18" s="246"/>
      <c r="S18" s="246" t="s">
        <v>1172</v>
      </c>
    </row>
    <row r="19" spans="1:19" ht="63.75">
      <c r="A19" s="24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1428</v>
      </c>
      <c r="Q19" s="6" t="s">
        <v>1</v>
      </c>
      <c r="R19" s="6" t="s">
        <v>1429</v>
      </c>
      <c r="S19" s="246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1430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996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1431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998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999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1000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1001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1002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1003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50" t="s">
        <v>521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 ht="12.75">
      <c r="A16" s="184" t="s">
        <v>1507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</row>
    <row r="17" spans="1:26" ht="15" customHeight="1">
      <c r="A17" s="247" t="s">
        <v>1443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7" t="s">
        <v>632</v>
      </c>
      <c r="P17" s="246" t="s">
        <v>712</v>
      </c>
      <c r="Q17" s="246" t="s">
        <v>1501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8"/>
      <c r="P18" s="246"/>
      <c r="Q18" s="246" t="s">
        <v>629</v>
      </c>
      <c r="R18" s="246" t="s">
        <v>1502</v>
      </c>
      <c r="S18" s="246"/>
      <c r="T18" s="246"/>
      <c r="U18" s="246"/>
      <c r="V18" s="246"/>
      <c r="W18" s="246"/>
      <c r="X18" s="246"/>
      <c r="Y18" s="246"/>
      <c r="Z18" s="246" t="s">
        <v>1428</v>
      </c>
    </row>
    <row r="19" spans="1:26" ht="76.5">
      <c r="A19" s="2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7"/>
      <c r="P19" s="246"/>
      <c r="Q19" s="246"/>
      <c r="R19" s="6" t="s">
        <v>1509</v>
      </c>
      <c r="S19" s="6" t="s">
        <v>17</v>
      </c>
      <c r="T19" s="6" t="s">
        <v>1508</v>
      </c>
      <c r="U19" s="6" t="s">
        <v>1503</v>
      </c>
      <c r="V19" s="6" t="s">
        <v>524</v>
      </c>
      <c r="W19" s="6" t="s">
        <v>1504</v>
      </c>
      <c r="X19" s="6" t="s">
        <v>1510</v>
      </c>
      <c r="Y19" s="6" t="s">
        <v>1511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1461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1462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1505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1463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876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1464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1465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1466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1467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1468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1469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1470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1506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1473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1419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184" t="s">
        <v>1507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</row>
    <row r="17" spans="1:26" ht="15" customHeight="1">
      <c r="A17" s="247" t="s">
        <v>1443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7" t="s">
        <v>632</v>
      </c>
      <c r="P17" s="246" t="s">
        <v>338</v>
      </c>
      <c r="Q17" s="246" t="s">
        <v>1501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8"/>
      <c r="P18" s="246"/>
      <c r="Q18" s="246" t="s">
        <v>629</v>
      </c>
      <c r="R18" s="246" t="s">
        <v>1502</v>
      </c>
      <c r="S18" s="246"/>
      <c r="T18" s="246"/>
      <c r="U18" s="246"/>
      <c r="V18" s="246"/>
      <c r="W18" s="246"/>
      <c r="X18" s="246"/>
      <c r="Y18" s="246"/>
      <c r="Z18" s="246" t="s">
        <v>1428</v>
      </c>
    </row>
    <row r="19" spans="1:26" ht="76.5">
      <c r="A19" s="2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7"/>
      <c r="P19" s="246"/>
      <c r="Q19" s="246"/>
      <c r="R19" s="6" t="s">
        <v>1509</v>
      </c>
      <c r="S19" s="6" t="s">
        <v>17</v>
      </c>
      <c r="T19" s="6" t="s">
        <v>1508</v>
      </c>
      <c r="U19" s="6" t="s">
        <v>1503</v>
      </c>
      <c r="V19" s="6" t="s">
        <v>524</v>
      </c>
      <c r="W19" s="6" t="s">
        <v>1504</v>
      </c>
      <c r="X19" s="6" t="s">
        <v>1510</v>
      </c>
      <c r="Y19" s="6" t="s">
        <v>1511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1461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1462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1505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1463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876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1464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1465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1466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1467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1468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1469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1470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1506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1473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7" spans="1:26" ht="12.75">
      <c r="A37" s="284" t="s">
        <v>1418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  <mergeCell ref="A37:Z37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S34" sqref="S34:U34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50" t="s">
        <v>630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</row>
    <row r="18" spans="1:18" ht="12.75">
      <c r="A18" s="252" t="s">
        <v>1424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</row>
    <row r="19" spans="1:18" ht="51">
      <c r="A19" s="22" t="s">
        <v>1437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632</v>
      </c>
      <c r="P19" s="6" t="s">
        <v>1425</v>
      </c>
      <c r="Q19" s="6" t="s">
        <v>2</v>
      </c>
      <c r="R19" s="6" t="s">
        <v>1426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1420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1421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893</v>
      </c>
      <c r="O23" s="122">
        <v>3</v>
      </c>
      <c r="P23" s="36">
        <v>0</v>
      </c>
      <c r="Q23" s="36">
        <v>0</v>
      </c>
      <c r="R23" s="36">
        <v>0</v>
      </c>
    </row>
    <row r="24" spans="1:18" ht="25.5">
      <c r="A24" s="42" t="s">
        <v>1422</v>
      </c>
      <c r="O24" s="122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9</v>
      </c>
      <c r="O25" s="122">
        <v>5</v>
      </c>
      <c r="P25" s="36">
        <v>0</v>
      </c>
      <c r="Q25" s="36">
        <v>0</v>
      </c>
      <c r="R25" s="36">
        <v>0</v>
      </c>
    </row>
    <row r="26" spans="1:18" ht="25.5">
      <c r="A26" s="42" t="s">
        <v>1423</v>
      </c>
      <c r="O26" s="122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607</v>
      </c>
    </row>
    <row r="31" spans="1:23" ht="15.75">
      <c r="A31" s="79" t="s">
        <v>608</v>
      </c>
      <c r="O31" s="287" t="s">
        <v>1567</v>
      </c>
      <c r="P31" s="287"/>
      <c r="Q31" s="287"/>
      <c r="S31" s="287" t="s">
        <v>1568</v>
      </c>
      <c r="T31" s="287"/>
      <c r="U31" s="287"/>
      <c r="W31" s="80"/>
    </row>
    <row r="32" spans="15:23" ht="12.75">
      <c r="O32" s="172" t="s">
        <v>581</v>
      </c>
      <c r="P32" s="172"/>
      <c r="Q32" s="172"/>
      <c r="S32" s="285" t="s">
        <v>606</v>
      </c>
      <c r="T32" s="285"/>
      <c r="U32" s="285"/>
      <c r="W32" s="13" t="s">
        <v>580</v>
      </c>
    </row>
    <row r="33" ht="12.75"/>
    <row r="34" spans="15:21" ht="15.75">
      <c r="O34" s="287">
        <v>89228374937</v>
      </c>
      <c r="P34" s="287"/>
      <c r="Q34" s="287"/>
      <c r="S34" s="286"/>
      <c r="T34" s="286"/>
      <c r="U34" s="286"/>
    </row>
    <row r="35" spans="15:21" ht="12.75">
      <c r="O35" s="172" t="s">
        <v>582</v>
      </c>
      <c r="P35" s="172"/>
      <c r="Q35" s="172"/>
      <c r="S35" s="261" t="s">
        <v>583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793</v>
      </c>
      <c r="B1" s="105"/>
      <c r="C1" s="105"/>
      <c r="D1" s="104"/>
      <c r="E1" s="105"/>
      <c r="F1" s="105"/>
      <c r="G1" s="105"/>
      <c r="H1" s="105"/>
      <c r="J1" s="112" t="s">
        <v>48</v>
      </c>
      <c r="K1" s="112"/>
      <c r="L1" s="113"/>
      <c r="M1" s="113"/>
      <c r="O1" s="112" t="s">
        <v>65</v>
      </c>
      <c r="P1" s="113"/>
    </row>
    <row r="2" spans="1:16" ht="12.75">
      <c r="A2" s="107" t="s">
        <v>794</v>
      </c>
      <c r="B2" s="107" t="s">
        <v>795</v>
      </c>
      <c r="C2" s="107" t="s">
        <v>796</v>
      </c>
      <c r="D2" s="107" t="s">
        <v>797</v>
      </c>
      <c r="E2" s="107" t="s">
        <v>798</v>
      </c>
      <c r="F2" s="107" t="s">
        <v>799</v>
      </c>
      <c r="G2" s="107" t="s">
        <v>800</v>
      </c>
      <c r="H2" s="107" t="s">
        <v>801</v>
      </c>
      <c r="J2" s="114" t="s">
        <v>49</v>
      </c>
      <c r="K2" s="114" t="s">
        <v>50</v>
      </c>
      <c r="L2" s="114" t="s">
        <v>798</v>
      </c>
      <c r="M2" s="114" t="s">
        <v>51</v>
      </c>
      <c r="O2" s="116" t="s">
        <v>66</v>
      </c>
      <c r="P2" s="116" t="s">
        <v>67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9</v>
      </c>
      <c r="F3" s="108"/>
      <c r="G3" s="108"/>
      <c r="H3" s="110">
        <f>SUM(H4:H8,H9,H18,H26,H30,H246,H374,H376,H380,H383,H385,H387,H409,H445,H452,H525,H594,H616,H621,H678,H735,H757)</f>
        <v>9</v>
      </c>
      <c r="J3" s="7" t="s">
        <v>52</v>
      </c>
      <c r="K3" s="7">
        <v>1</v>
      </c>
      <c r="L3" s="7" t="s">
        <v>53</v>
      </c>
      <c r="M3" s="7" t="s">
        <v>588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802</v>
      </c>
      <c r="H4" s="7">
        <f>IF(LEN(P_1)&lt;&gt;0,0,1)</f>
        <v>0</v>
      </c>
      <c r="J4" s="7" t="s">
        <v>54</v>
      </c>
      <c r="K4" s="7">
        <v>2</v>
      </c>
      <c r="L4" s="7" t="s">
        <v>55</v>
      </c>
      <c r="M4" s="7" t="str">
        <f>IF(P_1=0,"Нет данных",P_1)</f>
        <v>МБОУ "Новосергиевская НОШ"</v>
      </c>
      <c r="O4" s="117">
        <f ca="1">TODAY()</f>
        <v>41869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803</v>
      </c>
      <c r="H5" s="7">
        <f>IF(LEN(P_2)&lt;&gt;0,0,1)</f>
        <v>1</v>
      </c>
      <c r="J5" s="7" t="s">
        <v>56</v>
      </c>
      <c r="K5" s="7">
        <v>3</v>
      </c>
      <c r="L5" s="7" t="s">
        <v>57</v>
      </c>
      <c r="M5" s="7" t="str">
        <f>IF(P_2=0,"Нет данных",P_2)</f>
        <v>Нет данных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804</v>
      </c>
      <c r="H6" s="7">
        <f>IF(LEN(P_3)&lt;&gt;0,0,1)</f>
        <v>0</v>
      </c>
      <c r="J6" s="7" t="s">
        <v>58</v>
      </c>
      <c r="K6" s="7">
        <v>4</v>
      </c>
      <c r="L6" s="7" t="s">
        <v>59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805</v>
      </c>
      <c r="H7" s="7">
        <f>IF(LEN(P_4)&lt;&gt;0,0,1)</f>
        <v>0</v>
      </c>
      <c r="J7" s="7" t="s">
        <v>60</v>
      </c>
      <c r="K7" s="7">
        <v>5</v>
      </c>
      <c r="L7" s="7" t="s">
        <v>61</v>
      </c>
      <c r="M7" s="7" t="str">
        <f>IF(P_4=0,"Нет данных",P_4)</f>
        <v>46732777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806</v>
      </c>
      <c r="H8" s="7">
        <f>IF(LEN(P_5)&lt;&gt;0,0,1)</f>
        <v>0</v>
      </c>
      <c r="J8" s="7" t="s">
        <v>63</v>
      </c>
      <c r="K8" s="7">
        <v>6</v>
      </c>
      <c r="L8" s="7" t="s">
        <v>64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62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673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674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692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1006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1007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1008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1009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1010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693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694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695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696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697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698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699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1011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700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1047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701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702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703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704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705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707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715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713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1167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1168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1169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1170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1171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719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720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727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728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729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730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731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732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1048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1049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1050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1051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1052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1053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1054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1055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1056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1057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1058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1059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1060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1061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1062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323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324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325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326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327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328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329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330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331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332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333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334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335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336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337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1063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1064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1065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1066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1067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1068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1069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1070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1071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1072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1073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1074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1075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1076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1077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733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734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735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1175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736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737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738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739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1209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1210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1211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722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723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210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1078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1104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1105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1106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1107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1108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1109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1110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1111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1112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1113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1114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1133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1134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1135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1136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1137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1138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1139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1140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1141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1142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1143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1144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1160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1161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1162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1163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1164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1165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1173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1174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20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21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22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1176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1177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1178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1179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36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37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38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39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40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41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42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43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44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45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46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68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69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70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71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72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73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74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80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321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322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1215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1216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1217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1218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1219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1220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1221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1222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1223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1224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1225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1226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1212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1213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1214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1228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1229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1230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1231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1232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1233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1234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1235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1236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1237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1238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1239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1240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1241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1227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1243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1244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1245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1246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1247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1248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1249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1250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1251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1252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1253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1254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1255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1256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1242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1258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1259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1260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1261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1262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1263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1264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1265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1266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1267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1268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1269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1270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1271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1257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1273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1274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1275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1276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1277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1278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1279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1280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1281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1282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1283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365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366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367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1272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368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369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370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371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372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373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374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375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394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393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392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391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390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389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388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387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386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385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384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383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382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381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380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379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378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377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376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395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396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397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398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399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400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401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402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403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404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405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406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407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408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409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410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411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412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413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414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415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416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417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418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419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420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421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422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423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424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425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1284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1285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1286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1287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1288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1289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1290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1291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1292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1293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1294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1295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1296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1297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1298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1299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1300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1301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1302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1303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1304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1305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1306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1307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1308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1309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1310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1311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1312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1327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1328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1329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1330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1331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1332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1313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1314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1315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1316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1317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1318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1319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1320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1321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1322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1323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1324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1325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1326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1334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1335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1336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1337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1338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1339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1340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1341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1342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1343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1344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1345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1346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1347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1348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1349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1350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1351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426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1333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427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339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340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428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429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430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431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432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433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434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435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436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437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438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439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440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675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676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677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678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1532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1533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1534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1535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1536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1537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1538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1539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35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3</v>
      </c>
      <c r="F409" s="108"/>
      <c r="G409" s="108"/>
      <c r="H409" s="110">
        <f>SUM(H410:H444)</f>
        <v>3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341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342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343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344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345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346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347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348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349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350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351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352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353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354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355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356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357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358</v>
      </c>
      <c r="H427" s="109">
        <f>IF('Раздел 14'!$R$27=SUM('Раздел 14'!$R$21:$R$26),0,1)</f>
        <v>1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359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360</v>
      </c>
      <c r="H429" s="109">
        <f>IF('Раздел 14'!$R$27&gt;='Раздел 14'!$R$28,0,1)</f>
        <v>1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361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1540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1541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1542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680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681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682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683</v>
      </c>
      <c r="H437" s="106">
        <f>IF(OR(AND('Раздел 14'!R27=0,'Раздел 14'!P27=0),AND('Раздел 14'!R27&gt;0,'Раздел 14'!P27&gt;0)),0,1)</f>
        <v>1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684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685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686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687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688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689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690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691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1543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1544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1434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1435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1436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362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363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364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441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442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443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444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445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1545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1546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1547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1548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1549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1550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1551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1552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446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447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448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449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450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451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452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453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1553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1554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741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742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743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744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745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746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747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748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749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750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751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752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753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754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755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756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757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758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759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760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761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762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763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764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765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766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840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841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842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843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844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767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768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769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770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771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772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773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774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775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776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777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778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779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838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839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454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455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456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457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458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459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460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461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462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463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464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465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466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467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468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469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470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471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472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473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474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475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1352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1353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1354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1355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1356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1357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1358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1359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1360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1361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1362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1363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1364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1365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1366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1367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1368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1369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1370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1371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1372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1373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1374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1375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1376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1377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1378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1379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1388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1389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476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477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478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479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480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481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482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483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484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485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486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487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488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489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490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491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845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846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847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848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849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850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851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852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853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854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855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856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857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858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859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860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861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862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863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864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865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1414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1415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1416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1417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866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867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868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869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870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871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872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873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952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953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954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955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956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957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958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959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960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961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962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963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964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965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966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967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968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969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970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971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972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973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974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975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976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977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978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979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980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981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982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983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984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1012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1013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1014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1015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1016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1017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1018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1019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1020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1021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1022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1023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1024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1025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1026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1027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1028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1029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1030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1031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1032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1033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1034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1035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1036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1037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1038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1039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1040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1041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1042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1043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1044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1045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1046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1079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1080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1081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1082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1083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1084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1087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1088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1089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1090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1091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1092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1093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1094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1095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1096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1097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1098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1099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1100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1086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1085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1101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1102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1103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1115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1116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1117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1118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1119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1120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1121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1122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1123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1124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1125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1126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1127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724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1128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1129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725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1130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1131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726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32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33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34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29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30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31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23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24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25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26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27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28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5</v>
      </c>
      <c r="F757" s="108"/>
      <c r="G757" s="108"/>
      <c r="H757" s="110">
        <f>SUM(H758:H853)</f>
        <v>5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1132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1145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1146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1147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1148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1149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1150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1151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1152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1153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1154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1155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1156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1157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1158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1159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11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12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13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14</v>
      </c>
      <c r="H777" s="109">
        <f>IF('Раздел 5'!S40=SUM('Раздел 4'!Q22:Q23),0,1)</f>
        <v>1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15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16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1180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1181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1182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1183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1184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1185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1186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1187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1194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1195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1196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1197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1198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1199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1200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1201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1202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1203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1204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1205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1206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1207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1208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1188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1189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1190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1191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1192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1193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716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717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718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18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19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721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1390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1391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1392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1393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1394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1395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1396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1397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1398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1399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1400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1401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1402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1403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1404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1405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1406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1407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1408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1409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1410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1411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1412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1413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638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639</v>
      </c>
      <c r="H840" s="109">
        <f>IF('Раздел 21'!P22='Раздел 4'!Q22,0,1)</f>
        <v>1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640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641</v>
      </c>
      <c r="H842" s="109">
        <f>IF('Раздел 21'!P24='Раздел 4'!Q24,0,1)</f>
        <v>1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642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643</v>
      </c>
      <c r="H844" s="109">
        <f>IF('Раздел 21'!P26='Раздел 4'!Q26,0,1)</f>
        <v>1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644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645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646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647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648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649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650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651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652</v>
      </c>
      <c r="H853" s="109">
        <f>IF('Раздел 21'!P35='Раздел 4'!Q35,0,1)</f>
        <v>1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47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81</v>
      </c>
      <c r="B2" s="118" t="s">
        <v>541</v>
      </c>
      <c r="C2" s="118" t="s">
        <v>82</v>
      </c>
    </row>
    <row r="3" spans="1:3" ht="12.75">
      <c r="A3" s="118" t="s">
        <v>83</v>
      </c>
      <c r="B3" s="118" t="s">
        <v>542</v>
      </c>
      <c r="C3" s="118" t="s">
        <v>84</v>
      </c>
    </row>
    <row r="4" spans="1:3" ht="12.75">
      <c r="A4" s="118" t="s">
        <v>85</v>
      </c>
      <c r="B4" s="118" t="s">
        <v>543</v>
      </c>
      <c r="C4" s="118" t="s">
        <v>86</v>
      </c>
    </row>
    <row r="5" spans="1:3" ht="12.75">
      <c r="A5" s="118" t="s">
        <v>87</v>
      </c>
      <c r="B5" s="118" t="s">
        <v>544</v>
      </c>
      <c r="C5" s="118" t="s">
        <v>88</v>
      </c>
    </row>
    <row r="6" spans="1:3" ht="12.75">
      <c r="A6" s="118" t="s">
        <v>89</v>
      </c>
      <c r="B6" s="118" t="s">
        <v>545</v>
      </c>
      <c r="C6" s="118" t="s">
        <v>90</v>
      </c>
    </row>
    <row r="7" spans="1:3" ht="12.75">
      <c r="A7" s="118" t="s">
        <v>91</v>
      </c>
      <c r="B7" s="118" t="s">
        <v>546</v>
      </c>
      <c r="C7" s="118" t="s">
        <v>92</v>
      </c>
    </row>
    <row r="8" spans="1:3" ht="12.75">
      <c r="A8" s="118" t="s">
        <v>93</v>
      </c>
      <c r="B8" s="118" t="s">
        <v>547</v>
      </c>
      <c r="C8" s="118" t="s">
        <v>95</v>
      </c>
    </row>
    <row r="9" spans="1:3" ht="12.75">
      <c r="A9" s="118" t="s">
        <v>96</v>
      </c>
      <c r="B9" s="118" t="s">
        <v>548</v>
      </c>
      <c r="C9" s="118" t="s">
        <v>98</v>
      </c>
    </row>
    <row r="10" spans="1:3" ht="12.75">
      <c r="A10" s="118" t="s">
        <v>99</v>
      </c>
      <c r="B10" s="118" t="s">
        <v>549</v>
      </c>
      <c r="C10" s="118" t="s">
        <v>101</v>
      </c>
    </row>
    <row r="11" spans="1:3" ht="12.75">
      <c r="A11" s="118" t="s">
        <v>102</v>
      </c>
      <c r="B11" s="118" t="s">
        <v>94</v>
      </c>
      <c r="C11" s="118" t="s">
        <v>104</v>
      </c>
    </row>
    <row r="12" spans="1:3" ht="12.75">
      <c r="A12" s="118" t="s">
        <v>105</v>
      </c>
      <c r="B12" s="118" t="s">
        <v>97</v>
      </c>
      <c r="C12" s="118" t="s">
        <v>107</v>
      </c>
    </row>
    <row r="13" spans="1:3" ht="12.75">
      <c r="A13" s="118" t="s">
        <v>108</v>
      </c>
      <c r="B13" s="118" t="s">
        <v>100</v>
      </c>
      <c r="C13" s="118" t="s">
        <v>110</v>
      </c>
    </row>
    <row r="14" spans="1:3" ht="12.75">
      <c r="A14" s="118" t="s">
        <v>111</v>
      </c>
      <c r="B14" s="118" t="s">
        <v>103</v>
      </c>
      <c r="C14" s="118" t="s">
        <v>113</v>
      </c>
    </row>
    <row r="15" spans="1:3" ht="12.75">
      <c r="A15" s="118" t="s">
        <v>114</v>
      </c>
      <c r="B15" s="118" t="s">
        <v>106</v>
      </c>
      <c r="C15" s="118" t="s">
        <v>116</v>
      </c>
    </row>
    <row r="16" spans="1:3" ht="12.75">
      <c r="A16" s="118" t="s">
        <v>118</v>
      </c>
      <c r="B16" s="118" t="s">
        <v>117</v>
      </c>
      <c r="C16" s="118" t="s">
        <v>120</v>
      </c>
    </row>
    <row r="17" spans="1:3" ht="12.75">
      <c r="A17" s="118" t="s">
        <v>121</v>
      </c>
      <c r="B17" s="118" t="s">
        <v>109</v>
      </c>
      <c r="C17" s="118" t="s">
        <v>123</v>
      </c>
    </row>
    <row r="18" spans="1:3" ht="12.75">
      <c r="A18" s="118" t="s">
        <v>124</v>
      </c>
      <c r="B18" s="118" t="s">
        <v>112</v>
      </c>
      <c r="C18" s="118" t="s">
        <v>126</v>
      </c>
    </row>
    <row r="19" spans="1:3" ht="12.75">
      <c r="A19" s="118" t="s">
        <v>127</v>
      </c>
      <c r="B19" s="118" t="s">
        <v>115</v>
      </c>
      <c r="C19" s="118" t="s">
        <v>129</v>
      </c>
    </row>
    <row r="20" spans="1:3" ht="12.75">
      <c r="A20" s="118" t="s">
        <v>130</v>
      </c>
      <c r="B20" s="118" t="s">
        <v>119</v>
      </c>
      <c r="C20" s="118" t="s">
        <v>132</v>
      </c>
    </row>
    <row r="21" spans="1:3" ht="12.75">
      <c r="A21" s="118" t="s">
        <v>133</v>
      </c>
      <c r="B21" s="118" t="s">
        <v>125</v>
      </c>
      <c r="C21" s="118" t="s">
        <v>135</v>
      </c>
    </row>
    <row r="22" spans="1:3" ht="12.75">
      <c r="A22" s="118" t="s">
        <v>136</v>
      </c>
      <c r="B22" s="118" t="s">
        <v>122</v>
      </c>
      <c r="C22" s="118" t="s">
        <v>138</v>
      </c>
    </row>
    <row r="23" spans="1:3" ht="12.75">
      <c r="A23" s="118" t="s">
        <v>139</v>
      </c>
      <c r="B23" s="118" t="s">
        <v>134</v>
      </c>
      <c r="C23" s="118" t="s">
        <v>141</v>
      </c>
    </row>
    <row r="24" spans="1:3" ht="12.75">
      <c r="A24" s="118" t="s">
        <v>142</v>
      </c>
      <c r="B24" s="118" t="s">
        <v>128</v>
      </c>
      <c r="C24" s="118" t="s">
        <v>144</v>
      </c>
    </row>
    <row r="25" spans="1:3" ht="12.75">
      <c r="A25" s="118" t="s">
        <v>145</v>
      </c>
      <c r="B25" s="118" t="s">
        <v>131</v>
      </c>
      <c r="C25" s="118" t="s">
        <v>147</v>
      </c>
    </row>
    <row r="26" spans="1:3" ht="12.75">
      <c r="A26" s="118" t="s">
        <v>148</v>
      </c>
      <c r="B26" s="118" t="s">
        <v>137</v>
      </c>
      <c r="C26" s="118" t="s">
        <v>150</v>
      </c>
    </row>
    <row r="27" spans="1:3" ht="12.75">
      <c r="A27" s="118" t="s">
        <v>151</v>
      </c>
      <c r="B27" s="118" t="s">
        <v>140</v>
      </c>
      <c r="C27" s="118" t="s">
        <v>153</v>
      </c>
    </row>
    <row r="28" spans="1:3" ht="12.75">
      <c r="A28" s="118" t="s">
        <v>154</v>
      </c>
      <c r="B28" s="118" t="s">
        <v>143</v>
      </c>
      <c r="C28" s="118" t="s">
        <v>156</v>
      </c>
    </row>
    <row r="29" spans="1:3" ht="12.75">
      <c r="A29" s="118" t="s">
        <v>158</v>
      </c>
      <c r="B29" s="118" t="s">
        <v>157</v>
      </c>
      <c r="C29" s="118" t="s">
        <v>160</v>
      </c>
    </row>
    <row r="30" spans="1:3" ht="12.75">
      <c r="A30" s="118" t="s">
        <v>161</v>
      </c>
      <c r="B30" s="118" t="s">
        <v>146</v>
      </c>
      <c r="C30" s="118" t="s">
        <v>163</v>
      </c>
    </row>
    <row r="31" spans="1:3" ht="12.75">
      <c r="A31" s="118" t="s">
        <v>164</v>
      </c>
      <c r="B31" s="118" t="s">
        <v>149</v>
      </c>
      <c r="C31" s="118" t="s">
        <v>166</v>
      </c>
    </row>
    <row r="32" spans="1:3" ht="12.75">
      <c r="A32" s="118" t="s">
        <v>167</v>
      </c>
      <c r="B32" s="118" t="s">
        <v>152</v>
      </c>
      <c r="C32" s="118" t="s">
        <v>169</v>
      </c>
    </row>
    <row r="33" spans="1:3" ht="12.75">
      <c r="A33" s="118" t="s">
        <v>170</v>
      </c>
      <c r="B33" s="118" t="s">
        <v>155</v>
      </c>
      <c r="C33" s="118" t="s">
        <v>172</v>
      </c>
    </row>
    <row r="34" spans="1:3" ht="12.75">
      <c r="A34" s="118" t="s">
        <v>173</v>
      </c>
      <c r="B34" s="118" t="s">
        <v>159</v>
      </c>
      <c r="C34" s="118" t="s">
        <v>175</v>
      </c>
    </row>
    <row r="35" spans="1:3" ht="12.75">
      <c r="A35" s="118" t="s">
        <v>176</v>
      </c>
      <c r="B35" s="118" t="s">
        <v>162</v>
      </c>
      <c r="C35" s="118" t="s">
        <v>178</v>
      </c>
    </row>
    <row r="36" spans="1:3" ht="12.75">
      <c r="A36" s="118" t="s">
        <v>179</v>
      </c>
      <c r="B36" s="118" t="s">
        <v>165</v>
      </c>
      <c r="C36" s="118" t="s">
        <v>181</v>
      </c>
    </row>
    <row r="37" spans="1:3" ht="12.75">
      <c r="A37" s="118" t="s">
        <v>182</v>
      </c>
      <c r="B37" s="118" t="s">
        <v>171</v>
      </c>
      <c r="C37" s="118" t="s">
        <v>184</v>
      </c>
    </row>
    <row r="38" spans="1:3" ht="12.75">
      <c r="A38" s="118" t="s">
        <v>185</v>
      </c>
      <c r="B38" s="118" t="s">
        <v>168</v>
      </c>
      <c r="C38" s="118" t="s">
        <v>187</v>
      </c>
    </row>
    <row r="39" spans="1:3" ht="12.75">
      <c r="A39" s="118" t="s">
        <v>188</v>
      </c>
      <c r="B39" s="118" t="s">
        <v>174</v>
      </c>
      <c r="C39" s="118" t="s">
        <v>190</v>
      </c>
    </row>
    <row r="40" spans="1:3" ht="12.75">
      <c r="A40" s="118" t="s">
        <v>191</v>
      </c>
      <c r="B40" s="118" t="s">
        <v>189</v>
      </c>
      <c r="C40" s="118" t="s">
        <v>193</v>
      </c>
    </row>
    <row r="41" spans="1:3" ht="12.75">
      <c r="A41" s="118" t="s">
        <v>194</v>
      </c>
      <c r="B41" s="118" t="s">
        <v>177</v>
      </c>
      <c r="C41" s="118" t="s">
        <v>196</v>
      </c>
    </row>
    <row r="42" spans="1:3" ht="12.75">
      <c r="A42" s="118" t="s">
        <v>197</v>
      </c>
      <c r="B42" s="118" t="s">
        <v>180</v>
      </c>
      <c r="C42" s="118" t="s">
        <v>199</v>
      </c>
    </row>
    <row r="43" spans="1:3" ht="12.75">
      <c r="A43" s="118" t="s">
        <v>200</v>
      </c>
      <c r="B43" s="118" t="s">
        <v>183</v>
      </c>
      <c r="C43" s="118" t="s">
        <v>202</v>
      </c>
    </row>
    <row r="44" spans="1:3" ht="12.75">
      <c r="A44" s="118" t="s">
        <v>203</v>
      </c>
      <c r="B44" s="118" t="s">
        <v>186</v>
      </c>
      <c r="C44" s="118" t="s">
        <v>205</v>
      </c>
    </row>
    <row r="45" spans="1:3" ht="12.75">
      <c r="A45" s="118" t="s">
        <v>206</v>
      </c>
      <c r="B45" s="118" t="s">
        <v>192</v>
      </c>
      <c r="C45" s="118" t="s">
        <v>208</v>
      </c>
    </row>
    <row r="46" spans="1:3" ht="12.75">
      <c r="A46" s="118" t="s">
        <v>211</v>
      </c>
      <c r="B46" s="118" t="s">
        <v>209</v>
      </c>
      <c r="C46" s="118" t="s">
        <v>213</v>
      </c>
    </row>
    <row r="47" spans="1:3" ht="12.75">
      <c r="A47" s="118" t="s">
        <v>214</v>
      </c>
      <c r="B47" s="118" t="s">
        <v>201</v>
      </c>
      <c r="C47" s="118" t="s">
        <v>216</v>
      </c>
    </row>
    <row r="48" spans="1:3" ht="12.75">
      <c r="A48" s="118" t="s">
        <v>217</v>
      </c>
      <c r="B48" s="118" t="s">
        <v>195</v>
      </c>
      <c r="C48" s="118" t="s">
        <v>219</v>
      </c>
    </row>
    <row r="49" spans="1:3" ht="12.75">
      <c r="A49" s="118" t="s">
        <v>220</v>
      </c>
      <c r="B49" s="118" t="s">
        <v>207</v>
      </c>
      <c r="C49" s="118" t="s">
        <v>222</v>
      </c>
    </row>
    <row r="50" spans="1:3" ht="12.75">
      <c r="A50" s="118" t="s">
        <v>223</v>
      </c>
      <c r="B50" s="118" t="s">
        <v>204</v>
      </c>
      <c r="C50" s="118" t="s">
        <v>225</v>
      </c>
    </row>
    <row r="51" spans="1:3" ht="12.75">
      <c r="A51" s="118" t="s">
        <v>226</v>
      </c>
      <c r="B51" s="118" t="s">
        <v>198</v>
      </c>
      <c r="C51" s="118" t="s">
        <v>228</v>
      </c>
    </row>
    <row r="52" spans="1:3" ht="12.75">
      <c r="A52" s="118" t="s">
        <v>230</v>
      </c>
      <c r="B52" s="118" t="s">
        <v>229</v>
      </c>
      <c r="C52" s="118" t="s">
        <v>232</v>
      </c>
    </row>
    <row r="53" spans="1:3" ht="12.75">
      <c r="A53" s="118" t="s">
        <v>233</v>
      </c>
      <c r="B53" s="118" t="s">
        <v>212</v>
      </c>
      <c r="C53" s="118" t="s">
        <v>235</v>
      </c>
    </row>
    <row r="54" spans="1:3" ht="12.75">
      <c r="A54" s="118" t="s">
        <v>236</v>
      </c>
      <c r="B54" s="118" t="s">
        <v>215</v>
      </c>
      <c r="C54" s="118" t="s">
        <v>238</v>
      </c>
    </row>
    <row r="55" spans="1:3" ht="12.75">
      <c r="A55" s="118" t="s">
        <v>239</v>
      </c>
      <c r="B55" s="118" t="s">
        <v>218</v>
      </c>
      <c r="C55" s="118" t="s">
        <v>241</v>
      </c>
    </row>
    <row r="56" spans="1:3" ht="12.75">
      <c r="A56" s="118" t="s">
        <v>243</v>
      </c>
      <c r="B56" s="118" t="s">
        <v>242</v>
      </c>
      <c r="C56" s="118" t="s">
        <v>245</v>
      </c>
    </row>
    <row r="57" spans="1:3" ht="12.75">
      <c r="A57" s="118" t="s">
        <v>246</v>
      </c>
      <c r="B57" s="118" t="s">
        <v>221</v>
      </c>
      <c r="C57" s="118" t="s">
        <v>248</v>
      </c>
    </row>
    <row r="58" spans="1:3" ht="12.75">
      <c r="A58" s="118" t="s">
        <v>249</v>
      </c>
      <c r="B58" s="118" t="s">
        <v>224</v>
      </c>
      <c r="C58" s="118" t="s">
        <v>251</v>
      </c>
    </row>
    <row r="59" spans="1:3" ht="12.75">
      <c r="A59" s="118" t="s">
        <v>252</v>
      </c>
      <c r="B59" s="118" t="s">
        <v>227</v>
      </c>
      <c r="C59" s="118" t="s">
        <v>254</v>
      </c>
    </row>
    <row r="60" spans="1:3" ht="12.75">
      <c r="A60" s="118" t="s">
        <v>255</v>
      </c>
      <c r="B60" s="118" t="s">
        <v>231</v>
      </c>
      <c r="C60" s="118" t="s">
        <v>257</v>
      </c>
    </row>
    <row r="61" spans="1:3" ht="12.75">
      <c r="A61" s="118" t="s">
        <v>258</v>
      </c>
      <c r="B61" s="118" t="s">
        <v>234</v>
      </c>
      <c r="C61" s="118" t="s">
        <v>260</v>
      </c>
    </row>
    <row r="62" spans="1:3" ht="12.75">
      <c r="A62" s="118" t="s">
        <v>261</v>
      </c>
      <c r="B62" s="118" t="s">
        <v>237</v>
      </c>
      <c r="C62" s="118" t="s">
        <v>263</v>
      </c>
    </row>
    <row r="63" spans="1:3" ht="12.75">
      <c r="A63" s="118" t="s">
        <v>264</v>
      </c>
      <c r="B63" s="118" t="s">
        <v>240</v>
      </c>
      <c r="C63" s="118" t="s">
        <v>266</v>
      </c>
    </row>
    <row r="64" spans="1:3" ht="12.75">
      <c r="A64" s="118" t="s">
        <v>267</v>
      </c>
      <c r="B64" s="118" t="s">
        <v>244</v>
      </c>
      <c r="C64" s="118" t="s">
        <v>269</v>
      </c>
    </row>
    <row r="65" spans="1:3" ht="12.75">
      <c r="A65" s="118" t="s">
        <v>270</v>
      </c>
      <c r="B65" s="118" t="s">
        <v>247</v>
      </c>
      <c r="C65" s="118" t="s">
        <v>272</v>
      </c>
    </row>
    <row r="66" spans="1:3" ht="12.75">
      <c r="A66" s="118" t="s">
        <v>273</v>
      </c>
      <c r="B66" s="118" t="s">
        <v>250</v>
      </c>
      <c r="C66" s="118" t="s">
        <v>275</v>
      </c>
    </row>
    <row r="67" spans="1:3" ht="12.75">
      <c r="A67" s="118" t="s">
        <v>276</v>
      </c>
      <c r="B67" s="118" t="s">
        <v>253</v>
      </c>
      <c r="C67" s="118" t="s">
        <v>278</v>
      </c>
    </row>
    <row r="68" spans="1:3" ht="12.75">
      <c r="A68" s="118" t="s">
        <v>280</v>
      </c>
      <c r="B68" s="118" t="s">
        <v>279</v>
      </c>
      <c r="C68" s="118" t="s">
        <v>282</v>
      </c>
    </row>
    <row r="69" spans="1:3" ht="12.75">
      <c r="A69" s="118" t="s">
        <v>283</v>
      </c>
      <c r="B69" s="118" t="s">
        <v>256</v>
      </c>
      <c r="C69" s="118" t="s">
        <v>285</v>
      </c>
    </row>
    <row r="70" spans="1:3" ht="12.75">
      <c r="A70" s="118" t="s">
        <v>287</v>
      </c>
      <c r="B70" s="118" t="s">
        <v>286</v>
      </c>
      <c r="C70" s="118" t="s">
        <v>289</v>
      </c>
    </row>
    <row r="71" spans="1:3" ht="12.75">
      <c r="A71" s="118" t="s">
        <v>290</v>
      </c>
      <c r="B71" s="118" t="s">
        <v>265</v>
      </c>
      <c r="C71" s="118" t="s">
        <v>291</v>
      </c>
    </row>
    <row r="72" spans="1:3" ht="12.75">
      <c r="A72" s="118" t="s">
        <v>292</v>
      </c>
      <c r="B72" s="118" t="s">
        <v>259</v>
      </c>
      <c r="C72" s="118" t="s">
        <v>293</v>
      </c>
    </row>
    <row r="73" spans="1:3" ht="12.75">
      <c r="A73" s="118" t="s">
        <v>294</v>
      </c>
      <c r="B73" s="118" t="s">
        <v>262</v>
      </c>
      <c r="C73" s="118" t="s">
        <v>295</v>
      </c>
    </row>
    <row r="74" spans="1:3" ht="12.75">
      <c r="A74" s="118" t="s">
        <v>297</v>
      </c>
      <c r="B74" s="118" t="s">
        <v>296</v>
      </c>
      <c r="C74" s="118" t="s">
        <v>298</v>
      </c>
    </row>
    <row r="75" spans="1:3" ht="12.75">
      <c r="A75" s="118" t="s">
        <v>299</v>
      </c>
      <c r="B75" s="118" t="s">
        <v>271</v>
      </c>
      <c r="C75" s="118" t="s">
        <v>300</v>
      </c>
    </row>
    <row r="76" spans="1:3" ht="12.75">
      <c r="A76" s="118" t="s">
        <v>301</v>
      </c>
      <c r="B76" s="118" t="s">
        <v>268</v>
      </c>
      <c r="C76" s="118" t="s">
        <v>302</v>
      </c>
    </row>
    <row r="77" spans="1:3" ht="12.75">
      <c r="A77" s="118" t="s">
        <v>303</v>
      </c>
      <c r="B77" s="118" t="s">
        <v>274</v>
      </c>
      <c r="C77" s="118" t="s">
        <v>304</v>
      </c>
    </row>
    <row r="78" spans="1:3" ht="12.75">
      <c r="A78" s="118" t="s">
        <v>305</v>
      </c>
      <c r="B78" s="118" t="s">
        <v>277</v>
      </c>
      <c r="C78" s="118" t="s">
        <v>306</v>
      </c>
    </row>
    <row r="79" spans="1:3" ht="12.75">
      <c r="A79" s="118" t="s">
        <v>308</v>
      </c>
      <c r="B79" s="118" t="s">
        <v>307</v>
      </c>
      <c r="C79" s="118" t="s">
        <v>309</v>
      </c>
    </row>
    <row r="80" spans="1:3" ht="12.75">
      <c r="A80" s="118" t="s">
        <v>310</v>
      </c>
      <c r="B80" s="118" t="s">
        <v>288</v>
      </c>
      <c r="C80" s="118" t="s">
        <v>311</v>
      </c>
    </row>
    <row r="81" spans="1:3" ht="12.75">
      <c r="A81" s="118" t="s">
        <v>312</v>
      </c>
      <c r="B81" s="118" t="s">
        <v>281</v>
      </c>
      <c r="C81" s="118" t="s">
        <v>313</v>
      </c>
    </row>
    <row r="82" spans="1:3" ht="12.75">
      <c r="A82" s="118" t="s">
        <v>315</v>
      </c>
      <c r="B82" s="118" t="s">
        <v>314</v>
      </c>
      <c r="C82" s="118" t="s">
        <v>316</v>
      </c>
    </row>
    <row r="83" spans="1:3" ht="12.75">
      <c r="A83" s="118" t="s">
        <v>317</v>
      </c>
      <c r="B83" s="118" t="s">
        <v>284</v>
      </c>
      <c r="C83" s="118" t="s">
        <v>318</v>
      </c>
    </row>
    <row r="84" spans="1:3" ht="12.75">
      <c r="A84" s="118" t="s">
        <v>612</v>
      </c>
      <c r="B84" s="118" t="s">
        <v>610</v>
      </c>
      <c r="C84" s="118" t="s">
        <v>609</v>
      </c>
    </row>
    <row r="85" spans="1:2" ht="12.75">
      <c r="A85" s="118" t="s">
        <v>613</v>
      </c>
      <c r="B85" s="118" t="s">
        <v>611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32">
      <selection activeCell="P25" sqref="P25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1555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597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1437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632</v>
      </c>
      <c r="P19" s="32" t="s">
        <v>1481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1461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541</v>
      </c>
      <c r="P21" s="36">
        <v>0</v>
      </c>
    </row>
    <row r="22" spans="1:16" ht="15.75">
      <c r="A22" s="4" t="s">
        <v>1462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542</v>
      </c>
      <c r="P22" s="36">
        <v>1</v>
      </c>
    </row>
    <row r="23" spans="1:16" ht="15.75">
      <c r="A23" s="4" t="s">
        <v>1463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543</v>
      </c>
      <c r="P23" s="36">
        <v>0</v>
      </c>
    </row>
    <row r="24" spans="1:16" ht="15.75">
      <c r="A24" s="8" t="s">
        <v>876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544</v>
      </c>
      <c r="P24" s="36">
        <v>2</v>
      </c>
    </row>
    <row r="25" spans="1:16" ht="15.75">
      <c r="A25" s="4" t="s">
        <v>1464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545</v>
      </c>
      <c r="P25" s="36">
        <v>3</v>
      </c>
    </row>
    <row r="26" spans="1:16" ht="15.75">
      <c r="A26" s="4" t="s">
        <v>1465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546</v>
      </c>
      <c r="P26" s="36">
        <v>0</v>
      </c>
    </row>
    <row r="27" spans="1:16" ht="15.75">
      <c r="A27" s="4" t="s">
        <v>1466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547</v>
      </c>
      <c r="P27" s="36">
        <v>0</v>
      </c>
    </row>
    <row r="28" spans="1:16" ht="15.75">
      <c r="A28" s="4" t="s">
        <v>1467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548</v>
      </c>
      <c r="P28" s="36">
        <v>0</v>
      </c>
    </row>
    <row r="29" spans="1:16" ht="15.75">
      <c r="A29" s="4" t="s">
        <v>1468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549</v>
      </c>
      <c r="P29" s="36">
        <v>0</v>
      </c>
    </row>
    <row r="30" spans="1:16" ht="15.75">
      <c r="A30" s="4" t="s">
        <v>1469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0</v>
      </c>
    </row>
    <row r="31" spans="1:16" ht="15.75">
      <c r="A31" s="4" t="s">
        <v>1470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0</v>
      </c>
    </row>
    <row r="32" spans="1:16" ht="15.75">
      <c r="A32" s="4" t="s">
        <v>1471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0</v>
      </c>
    </row>
    <row r="33" spans="1:16" ht="15.75">
      <c r="A33" s="4" t="s">
        <v>1472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1473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1474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1475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1442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1476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1477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1478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0</v>
      </c>
    </row>
    <row r="41" spans="1:16" ht="25.5">
      <c r="A41" s="42" t="s">
        <v>807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0</v>
      </c>
    </row>
    <row r="42" spans="1:16" ht="25.5">
      <c r="A42" s="42" t="s">
        <v>808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0</v>
      </c>
    </row>
    <row r="43" spans="1:16" ht="15.75">
      <c r="A43" s="42" t="s">
        <v>809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0</v>
      </c>
    </row>
    <row r="44" spans="1:16" ht="15.75">
      <c r="A44" s="42" t="s">
        <v>1479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0</v>
      </c>
    </row>
    <row r="45" spans="1:16" ht="15.75">
      <c r="A45" s="42" t="s">
        <v>810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0</v>
      </c>
    </row>
    <row r="46" spans="1:16" ht="25.5">
      <c r="A46" s="42" t="s">
        <v>834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835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836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837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874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875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824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814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598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1437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632</v>
      </c>
      <c r="P19" s="6" t="s">
        <v>812</v>
      </c>
      <c r="Q19" s="6" t="s">
        <v>813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75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1</v>
      </c>
      <c r="Q21" s="36">
        <v>0</v>
      </c>
    </row>
    <row r="22" spans="1:17" ht="15.75">
      <c r="A22" s="8" t="s">
        <v>76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0</v>
      </c>
      <c r="Q22" s="36">
        <v>0</v>
      </c>
    </row>
    <row r="23" spans="1:17" ht="15.75">
      <c r="A23" s="8" t="s">
        <v>77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0</v>
      </c>
      <c r="Q23" s="36">
        <v>0</v>
      </c>
    </row>
    <row r="24" spans="1:17" ht="15.75">
      <c r="A24" s="8" t="s">
        <v>78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1</v>
      </c>
      <c r="Q24" s="36">
        <v>0</v>
      </c>
    </row>
    <row r="25" spans="1:17" ht="26.25">
      <c r="A25" s="8" t="s">
        <v>811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1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30">
      <selection activeCell="Q35" sqref="Q35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589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631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6" t="s">
        <v>1443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632</v>
      </c>
      <c r="P17" s="259" t="s">
        <v>1444</v>
      </c>
      <c r="Q17" s="259" t="s">
        <v>1482</v>
      </c>
      <c r="R17" s="246" t="s">
        <v>1502</v>
      </c>
      <c r="S17" s="246"/>
      <c r="T17" s="246"/>
      <c r="U17" s="260" t="s">
        <v>787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59"/>
      <c r="Q18" s="259"/>
      <c r="R18" s="265" t="s">
        <v>1445</v>
      </c>
      <c r="S18" s="265" t="s">
        <v>1380</v>
      </c>
      <c r="T18" s="265" t="s">
        <v>884</v>
      </c>
      <c r="U18" s="263" t="s">
        <v>881</v>
      </c>
      <c r="V18" s="264"/>
      <c r="W18" s="263" t="s">
        <v>882</v>
      </c>
      <c r="X18" s="264"/>
      <c r="Y18" s="263" t="s">
        <v>886</v>
      </c>
      <c r="Z18" s="264"/>
      <c r="AA18" s="263" t="s">
        <v>887</v>
      </c>
      <c r="AB18" s="264"/>
      <c r="AC18" s="263" t="s">
        <v>888</v>
      </c>
      <c r="AD18" s="264"/>
      <c r="AE18" s="263" t="s">
        <v>889</v>
      </c>
      <c r="AF18" s="264"/>
      <c r="AG18" s="263" t="s">
        <v>1510</v>
      </c>
      <c r="AH18" s="264"/>
      <c r="AI18" s="263" t="s">
        <v>1511</v>
      </c>
      <c r="AJ18" s="264"/>
    </row>
    <row r="19" spans="1:36" ht="60">
      <c r="A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259"/>
      <c r="Q19" s="259"/>
      <c r="R19" s="266"/>
      <c r="S19" s="266"/>
      <c r="T19" s="266"/>
      <c r="U19" s="30" t="s">
        <v>883</v>
      </c>
      <c r="V19" s="30" t="s">
        <v>885</v>
      </c>
      <c r="W19" s="30" t="s">
        <v>883</v>
      </c>
      <c r="X19" s="30" t="s">
        <v>885</v>
      </c>
      <c r="Y19" s="30" t="s">
        <v>883</v>
      </c>
      <c r="Z19" s="30" t="s">
        <v>885</v>
      </c>
      <c r="AA19" s="30" t="s">
        <v>883</v>
      </c>
      <c r="AB19" s="30" t="s">
        <v>885</v>
      </c>
      <c r="AC19" s="30" t="s">
        <v>883</v>
      </c>
      <c r="AD19" s="30" t="s">
        <v>885</v>
      </c>
      <c r="AE19" s="30" t="s">
        <v>883</v>
      </c>
      <c r="AF19" s="30" t="s">
        <v>885</v>
      </c>
      <c r="AG19" s="30" t="s">
        <v>883</v>
      </c>
      <c r="AH19" s="30" t="s">
        <v>885</v>
      </c>
      <c r="AI19" s="30" t="s">
        <v>883</v>
      </c>
      <c r="AJ19" s="30" t="s">
        <v>885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526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877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1</v>
      </c>
      <c r="R22" s="54">
        <v>0</v>
      </c>
      <c r="S22" s="54">
        <v>0</v>
      </c>
      <c r="T22" s="54">
        <v>0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601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878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1</v>
      </c>
      <c r="R24" s="54">
        <v>0</v>
      </c>
      <c r="S24" s="54">
        <v>0</v>
      </c>
      <c r="T24" s="54">
        <v>1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>
      <c r="A25" s="42" t="s">
        <v>879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527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2</v>
      </c>
      <c r="R26" s="54">
        <v>0</v>
      </c>
      <c r="S26" s="54">
        <v>0</v>
      </c>
      <c r="T26" s="54">
        <v>1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528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>
      <c r="A28" s="4" t="s">
        <v>529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>
      <c r="A29" s="4" t="s">
        <v>530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531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532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>
      <c r="A32" s="4" t="s">
        <v>533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534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535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880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3</v>
      </c>
      <c r="Q35" s="54">
        <v>4</v>
      </c>
      <c r="R35" s="54">
        <v>0</v>
      </c>
      <c r="S35" s="54">
        <v>0</v>
      </c>
      <c r="T35" s="54">
        <v>2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0</v>
      </c>
      <c r="AH35" s="93">
        <v>0</v>
      </c>
      <c r="AI35" s="93">
        <v>0</v>
      </c>
      <c r="AJ35" s="93">
        <v>0</v>
      </c>
    </row>
    <row r="36" spans="1:36" ht="15" customHeight="1">
      <c r="A36" s="4" t="s">
        <v>706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891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890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892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825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826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827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0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828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1556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0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829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830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0</v>
      </c>
      <c r="O47" s="124">
        <v>27</v>
      </c>
      <c r="P47" s="127">
        <v>0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1557</v>
      </c>
      <c r="O48" s="124">
        <v>28</v>
      </c>
      <c r="P48" s="127">
        <v>0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5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831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832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710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Q40" sqref="Q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894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986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ht="12.75">
      <c r="A17" s="257" t="s">
        <v>895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6" t="s">
        <v>1437</v>
      </c>
      <c r="B18" s="246"/>
      <c r="C18" s="246"/>
      <c r="D18" s="24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632</v>
      </c>
      <c r="P18" s="246" t="s">
        <v>1446</v>
      </c>
      <c r="Q18" s="246"/>
      <c r="R18" s="246" t="s">
        <v>951</v>
      </c>
      <c r="S18" s="246"/>
      <c r="T18" s="246"/>
      <c r="U18" s="246"/>
      <c r="V18" s="246"/>
    </row>
    <row r="19" spans="1:22" ht="54.75" customHeight="1">
      <c r="A19" s="246"/>
      <c r="B19" s="246"/>
      <c r="C19" s="246"/>
      <c r="D19" s="24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1447</v>
      </c>
      <c r="Q19" s="6" t="s">
        <v>525</v>
      </c>
      <c r="R19" s="6" t="s">
        <v>896</v>
      </c>
      <c r="S19" s="6" t="s">
        <v>897</v>
      </c>
      <c r="T19" s="6" t="s">
        <v>898</v>
      </c>
      <c r="U19" s="6" t="s">
        <v>899</v>
      </c>
      <c r="V19" s="6" t="s">
        <v>985</v>
      </c>
    </row>
    <row r="20" spans="1:22" ht="12.75">
      <c r="A20" s="272">
        <v>1</v>
      </c>
      <c r="B20" s="249"/>
      <c r="C20" s="272"/>
      <c r="D20" s="249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900</v>
      </c>
      <c r="C21" s="22"/>
      <c r="D21" s="129" t="s">
        <v>1558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1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902</v>
      </c>
      <c r="C22" s="128"/>
      <c r="D22" s="129" t="s">
        <v>901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1</v>
      </c>
      <c r="Q22" s="36">
        <v>1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</row>
    <row r="23" spans="1:22" ht="15.75">
      <c r="A23" s="128" t="s">
        <v>536</v>
      </c>
      <c r="B23" s="132" t="s">
        <v>904</v>
      </c>
      <c r="C23" s="128"/>
      <c r="D23" s="129" t="s">
        <v>903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906</v>
      </c>
      <c r="C24" s="128" t="s">
        <v>907</v>
      </c>
      <c r="D24" s="129" t="s">
        <v>905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2</v>
      </c>
      <c r="Q24" s="36">
        <v>1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</row>
    <row r="25" spans="1:22" ht="15.75">
      <c r="A25" s="128" t="s">
        <v>909</v>
      </c>
      <c r="B25" s="132" t="s">
        <v>910</v>
      </c>
      <c r="C25" s="128" t="s">
        <v>911</v>
      </c>
      <c r="D25" s="129" t="s">
        <v>908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913</v>
      </c>
      <c r="C26" s="128" t="s">
        <v>914</v>
      </c>
      <c r="D26" s="129" t="s">
        <v>912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8" t="s">
        <v>916</v>
      </c>
      <c r="B27" s="132" t="s">
        <v>917</v>
      </c>
      <c r="C27" s="128"/>
      <c r="D27" s="129" t="s">
        <v>915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919</v>
      </c>
      <c r="C28" s="128"/>
      <c r="D28" s="129" t="s">
        <v>918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921</v>
      </c>
      <c r="B29" s="132" t="s">
        <v>922</v>
      </c>
      <c r="C29" s="128" t="s">
        <v>923</v>
      </c>
      <c r="D29" s="129" t="s">
        <v>920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925</v>
      </c>
      <c r="C30" s="128" t="s">
        <v>911</v>
      </c>
      <c r="D30" s="129" t="s">
        <v>924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</row>
    <row r="31" spans="1:22" ht="15.75">
      <c r="A31" s="128">
        <v>1</v>
      </c>
      <c r="B31" s="132" t="s">
        <v>927</v>
      </c>
      <c r="C31" s="128" t="s">
        <v>928</v>
      </c>
      <c r="D31" s="129" t="s">
        <v>926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</row>
    <row r="32" spans="1:22" ht="15.75">
      <c r="A32" s="128"/>
      <c r="B32" s="132" t="s">
        <v>930</v>
      </c>
      <c r="C32" s="128" t="s">
        <v>914</v>
      </c>
      <c r="D32" s="129" t="s">
        <v>929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</row>
    <row r="33" spans="1:22" ht="15.75">
      <c r="A33" s="128" t="s">
        <v>932</v>
      </c>
      <c r="B33" s="132" t="s">
        <v>933</v>
      </c>
      <c r="C33" s="128" t="s">
        <v>934</v>
      </c>
      <c r="D33" s="129" t="s">
        <v>931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</row>
    <row r="34" spans="1:22" ht="15.75">
      <c r="A34" s="128"/>
      <c r="B34" s="132" t="s">
        <v>936</v>
      </c>
      <c r="C34" s="128" t="s">
        <v>937</v>
      </c>
      <c r="D34" s="129" t="s">
        <v>935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>
      <c r="A35" s="128">
        <f>Year+1</f>
        <v>2015</v>
      </c>
      <c r="B35" s="132" t="s">
        <v>939</v>
      </c>
      <c r="C35" s="128" t="s">
        <v>940</v>
      </c>
      <c r="D35" s="129" t="s">
        <v>938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942</v>
      </c>
      <c r="C36" s="128" t="s">
        <v>943</v>
      </c>
      <c r="D36" s="129" t="s">
        <v>941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945</v>
      </c>
      <c r="B37" s="132" t="s">
        <v>946</v>
      </c>
      <c r="C37" s="128"/>
      <c r="D37" s="129" t="s">
        <v>944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948</v>
      </c>
      <c r="C38" s="128"/>
      <c r="D38" s="129" t="s">
        <v>947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949</v>
      </c>
      <c r="C39" s="11"/>
      <c r="D39" s="129" t="s">
        <v>1559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3" t="s">
        <v>950</v>
      </c>
      <c r="B40" s="271"/>
      <c r="C40" s="271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4</v>
      </c>
      <c r="Q40" s="36">
        <v>2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</row>
    <row r="41" spans="1:22" ht="52.5" customHeight="1">
      <c r="A41" s="270" t="s">
        <v>1483</v>
      </c>
      <c r="B41" s="270"/>
      <c r="C41" s="270"/>
      <c r="D41" s="270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590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597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1437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632</v>
      </c>
      <c r="P19" s="246" t="s">
        <v>788</v>
      </c>
      <c r="Q19" s="246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6">
        <v>3</v>
      </c>
      <c r="Q20" s="246"/>
    </row>
    <row r="21" spans="1:17" ht="15.75">
      <c r="A21" s="4" t="s">
        <v>1005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1</v>
      </c>
      <c r="Q21" s="274"/>
    </row>
    <row r="22" spans="1:17" ht="25.5">
      <c r="A22" s="4" t="s">
        <v>995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996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997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998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999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1000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1001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1002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1003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1004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540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selectLockedCells="1"/>
  <mergeCells count="16">
    <mergeCell ref="P27:Q27"/>
    <mergeCell ref="P21:Q21"/>
    <mergeCell ref="A18:Q18"/>
    <mergeCell ref="A17:Q17"/>
    <mergeCell ref="P20:Q20"/>
    <mergeCell ref="P19:Q19"/>
    <mergeCell ref="P31:Q31"/>
    <mergeCell ref="P32:Q32"/>
    <mergeCell ref="P30:Q30"/>
    <mergeCell ref="P29:Q29"/>
    <mergeCell ref="P28:Q28"/>
    <mergeCell ref="P22:Q22"/>
    <mergeCell ref="P23:Q23"/>
    <mergeCell ref="P24:Q24"/>
    <mergeCell ref="P25:Q25"/>
    <mergeCell ref="P26:Q2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591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631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6" t="s">
        <v>1437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632</v>
      </c>
      <c r="P17" s="246" t="s">
        <v>1484</v>
      </c>
      <c r="Q17" s="246"/>
      <c r="R17" s="246"/>
      <c r="S17" s="246"/>
      <c r="T17" s="1"/>
    </row>
    <row r="18" spans="1:20" ht="15" customHeight="1">
      <c r="A18" s="246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46" t="s">
        <v>537</v>
      </c>
      <c r="Q18" s="246"/>
      <c r="R18" s="246" t="s">
        <v>538</v>
      </c>
      <c r="S18" s="246"/>
      <c r="T18" s="1"/>
    </row>
    <row r="19" spans="1:20" ht="25.5">
      <c r="A19" s="246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1448</v>
      </c>
      <c r="Q19" s="6" t="s">
        <v>1449</v>
      </c>
      <c r="R19" s="6" t="s">
        <v>1448</v>
      </c>
      <c r="S19" s="6" t="s">
        <v>1449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539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0" t="s">
        <v>991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633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6" t="s">
        <v>1437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632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1381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.75">
      <c r="A22" s="42" t="s">
        <v>987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0</v>
      </c>
    </row>
    <row r="23" spans="1:16" ht="15.75">
      <c r="A23" s="14" t="s">
        <v>6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0</v>
      </c>
    </row>
    <row r="24" spans="1:16" ht="15.75">
      <c r="A24" s="14" t="s">
        <v>988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0</v>
      </c>
    </row>
    <row r="25" spans="1:16" ht="15.75">
      <c r="A25" s="14" t="s">
        <v>989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990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994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Лариса</cp:lastModifiedBy>
  <cp:lastPrinted>2014-08-18T13:42:46Z</cp:lastPrinted>
  <dcterms:created xsi:type="dcterms:W3CDTF">2003-03-26T09:58:27Z</dcterms:created>
  <dcterms:modified xsi:type="dcterms:W3CDTF">2014-08-18T13:43:04Z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9.002.08.38.24.281</vt:lpwstr>
  </property>
</Properties>
</file>